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105" windowWidth="15390" windowHeight="8880" tabRatio="500" activeTab="0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Sheet1" sheetId="6" r:id="rId6"/>
    <sheet name="Sheet2" sheetId="7" r:id="rId7"/>
  </sheets>
  <definedNames>
    <definedName name="OLE_LINK3" localSheetId="1">'2011'!$B$4</definedName>
    <definedName name="OLE_LINK3" localSheetId="2">'2012'!#REF!</definedName>
    <definedName name="OLE_LINK3" localSheetId="3">'2013'!$B$4</definedName>
    <definedName name="_xlnm.Print_Area" localSheetId="0">'2010'!$A$1:$P$28</definedName>
    <definedName name="_xlnm.Print_Area" localSheetId="1">'2011'!$A$1:$Q$41</definedName>
    <definedName name="_xlnm.Print_Area" localSheetId="2">'2012'!$A$1:$Q$39</definedName>
    <definedName name="_xlnm.Print_Area" localSheetId="3">'2013'!$A$1:$Q$47</definedName>
    <definedName name="_xlnm.Print_Area" localSheetId="4">'2014'!$A$1:$Q$43</definedName>
  </definedNames>
  <calcPr fullCalcOnLoad="1"/>
</workbook>
</file>

<file path=xl/sharedStrings.xml><?xml version="1.0" encoding="utf-8"?>
<sst xmlns="http://schemas.openxmlformats.org/spreadsheetml/2006/main" count="746" uniqueCount="138">
  <si>
    <t xml:space="preserve">Annual Work Plan </t>
  </si>
  <si>
    <t>Armenia - Yerevan</t>
  </si>
  <si>
    <t>Year:</t>
  </si>
  <si>
    <t>Key Activities</t>
  </si>
  <si>
    <t>Responsible Party</t>
  </si>
  <si>
    <t>Planned Budget</t>
  </si>
  <si>
    <t>Start</t>
  </si>
  <si>
    <t>End</t>
  </si>
  <si>
    <t>Fund</t>
  </si>
  <si>
    <t>Donor</t>
  </si>
  <si>
    <t>EU</t>
  </si>
  <si>
    <t>Expected 
Outputs</t>
  </si>
  <si>
    <t>ACTIVITY1</t>
  </si>
  <si>
    <t xml:space="preserve">  Timeframe</t>
  </si>
  <si>
    <t>PR name</t>
  </si>
  <si>
    <t>Donor ID</t>
  </si>
  <si>
    <t>00280</t>
  </si>
  <si>
    <t>Bud. Ac'nt</t>
  </si>
  <si>
    <t>Budget Description</t>
  </si>
  <si>
    <t>Amount
US$</t>
  </si>
  <si>
    <t>Revised
US$</t>
  </si>
  <si>
    <t>Delta
US$</t>
  </si>
  <si>
    <t>31.12.10</t>
  </si>
  <si>
    <t>01.01.12</t>
  </si>
  <si>
    <t>31.12.12</t>
  </si>
  <si>
    <t>Revised
EUR</t>
  </si>
  <si>
    <t>00075469</t>
  </si>
  <si>
    <t>Materials &amp; Goods</t>
  </si>
  <si>
    <t>Hospitality/Catering</t>
  </si>
  <si>
    <t>Audio Visual&amp;Print Prod Costs</t>
  </si>
  <si>
    <t>Foreign Exchange Currency Loss</t>
  </si>
  <si>
    <t>MFA</t>
  </si>
  <si>
    <t>00051238</t>
  </si>
  <si>
    <t>EU advisory Group to the Republic of Armenia Phase III</t>
  </si>
  <si>
    <t>01.01.11</t>
  </si>
  <si>
    <t>31.12.11</t>
  </si>
  <si>
    <t>01.01.13</t>
  </si>
  <si>
    <t>31.12.13</t>
  </si>
  <si>
    <t>Salary &amp; Post Adj Cst-IP Staff (EU120 IA)</t>
  </si>
  <si>
    <t>International Consultants (EU120 TL)</t>
  </si>
  <si>
    <t>Contractual Services - Individ (EU112)</t>
  </si>
  <si>
    <t>Rental &amp; Maint of Other Equip (EU420)</t>
  </si>
  <si>
    <t>Audio Visual&amp;Print Prod Costs (EU510)</t>
  </si>
  <si>
    <t>Facilities &amp; Administration (EU900)</t>
  </si>
  <si>
    <t>Local Consultants (EU111)</t>
  </si>
  <si>
    <t xml:space="preserve">Communic &amp; Audio Visual Equip (EU320) </t>
  </si>
  <si>
    <t>Rental &amp; Maintenance-Premises (EU420)</t>
  </si>
  <si>
    <t>Miscellaneous Expenses (EU700)</t>
  </si>
  <si>
    <t>Salary &amp; Post Adj Cst-IP Staff (EU120)</t>
  </si>
  <si>
    <t>International Consultants (EU120) TL</t>
  </si>
  <si>
    <t>International Consultants (EU120) Advisors</t>
  </si>
  <si>
    <t>International Consultants (EU120) Additional IA</t>
  </si>
  <si>
    <t>Travel (EU210)</t>
  </si>
  <si>
    <t>Contractual Services-Companies (EU630)</t>
  </si>
  <si>
    <t>Equipment and Furniture (EU310)</t>
  </si>
  <si>
    <t xml:space="preserve">Materials &amp; Goods </t>
  </si>
  <si>
    <t>Communic &amp; Audio Visual Equip (EU320)</t>
  </si>
  <si>
    <t>Information Technology Equipmt (EU320)</t>
  </si>
  <si>
    <t>Professional Services (EU530)</t>
  </si>
  <si>
    <t xml:space="preserve">Supplies (EU430) </t>
  </si>
  <si>
    <t>Salary &amp; Post Adj Cst-IP Staff (EU120) PM</t>
  </si>
  <si>
    <t>International Consultants (EU120) PA</t>
  </si>
  <si>
    <t>International Consultants (EU120) A to TL</t>
  </si>
  <si>
    <t>Contractual Services-Companies( EU630)</t>
  </si>
  <si>
    <t>Supplies (EU430)</t>
  </si>
  <si>
    <t>14.10.10</t>
  </si>
  <si>
    <t xml:space="preserve">Audio Visual &amp; Print Prod Costs </t>
  </si>
  <si>
    <r>
      <rPr>
        <b/>
        <sz val="10"/>
        <color indexed="8"/>
        <rFont val="Arial"/>
        <family val="2"/>
      </rPr>
      <t xml:space="preserve">Expected CP Outputs: 
Output 2.1.1: </t>
    </r>
    <r>
      <rPr>
        <sz val="10"/>
        <color indexed="8"/>
        <rFont val="Arial"/>
        <family val="2"/>
      </rPr>
      <t xml:space="preserve">Strengthened legal and institutional capacities of the HR Defender’s Office and other institutions to promote/protect HR at National and local levels.
</t>
    </r>
    <r>
      <rPr>
        <b/>
        <sz val="10"/>
        <color indexed="8"/>
        <rFont val="Arial"/>
        <family val="2"/>
      </rPr>
      <t xml:space="preserve">Output 2.1.4: </t>
    </r>
    <r>
      <rPr>
        <sz val="10"/>
        <color indexed="8"/>
        <rFont val="Arial"/>
        <family val="2"/>
      </rPr>
      <t xml:space="preserve">Capacities of government institutions to manage borders, migration, combat trafficking and effectively protect rights enhanced.
</t>
    </r>
    <r>
      <rPr>
        <b/>
        <sz val="10"/>
        <color indexed="8"/>
        <rFont val="Arial"/>
        <family val="2"/>
      </rPr>
      <t xml:space="preserve">Output 2.1.5: </t>
    </r>
    <r>
      <rPr>
        <sz val="10"/>
        <color indexed="8"/>
        <rFont val="Arial"/>
        <family val="2"/>
      </rPr>
      <t xml:space="preserve">Capacity of public institutions to meet anti-corruption obligations under inter. Commitments and of CS to monitor AC initiatives enhanced.       </t>
    </r>
    <r>
      <rPr>
        <b/>
        <sz val="10"/>
        <color indexed="8"/>
        <rFont val="Arial"/>
        <family val="2"/>
      </rPr>
      <t xml:space="preserve">Output 1.3.1: </t>
    </r>
    <r>
      <rPr>
        <sz val="10"/>
        <color indexed="8"/>
        <rFont val="Arial"/>
        <family val="2"/>
      </rPr>
      <t xml:space="preserve">Capacities of national and local institutions to collect, update, analyze and manage gender and age disaggregated socio-economic data to inform evidence-based analysis and policy making is strengthened. 
</t>
    </r>
  </si>
  <si>
    <t>Activity 1. Programme Implementation, Monitoring, Evaluation</t>
  </si>
  <si>
    <t>000947</t>
  </si>
  <si>
    <t>RP name</t>
  </si>
  <si>
    <t>2010 AWP Total</t>
  </si>
  <si>
    <t>2011 AWP Total</t>
  </si>
  <si>
    <t>2013 AWP Total</t>
  </si>
  <si>
    <t>2012 AWP Total</t>
  </si>
  <si>
    <r>
      <rPr>
        <b/>
        <sz val="10"/>
        <color indexed="8"/>
        <rFont val="Arial"/>
        <family val="2"/>
      </rPr>
      <t xml:space="preserve">Expected CP Outputs: 
Output 2.1.1: </t>
    </r>
    <r>
      <rPr>
        <sz val="10"/>
        <color indexed="8"/>
        <rFont val="Arial"/>
        <family val="2"/>
      </rPr>
      <t xml:space="preserve">Strengthened legal and institutional capacities of the HR Defender’s Office and other institutions to promote/protect HR at National and local levels.
</t>
    </r>
    <r>
      <rPr>
        <b/>
        <sz val="10"/>
        <color indexed="8"/>
        <rFont val="Arial"/>
        <family val="2"/>
      </rPr>
      <t xml:space="preserve">Output 2.1.4: </t>
    </r>
    <r>
      <rPr>
        <sz val="10"/>
        <color indexed="8"/>
        <rFont val="Arial"/>
        <family val="2"/>
      </rPr>
      <t xml:space="preserve">Capacities of government institutions to manage borders, migration, combat trafficking and effectively protect rights enhanced.
</t>
    </r>
    <r>
      <rPr>
        <b/>
        <sz val="10"/>
        <color indexed="8"/>
        <rFont val="Arial"/>
        <family val="2"/>
      </rPr>
      <t xml:space="preserve">Output 2.1.5: </t>
    </r>
    <r>
      <rPr>
        <sz val="10"/>
        <color indexed="8"/>
        <rFont val="Arial"/>
        <family val="2"/>
      </rPr>
      <t xml:space="preserve">Capacity of public institutions to meet anti-corruption obligations under inter. Commitments and of CS to monitor AC initiatives enhanced.                                                </t>
    </r>
    <r>
      <rPr>
        <b/>
        <sz val="10"/>
        <color indexed="8"/>
        <rFont val="Arial"/>
        <family val="2"/>
      </rPr>
      <t xml:space="preserve">Output 1.3.1: </t>
    </r>
    <r>
      <rPr>
        <sz val="10"/>
        <color indexed="8"/>
        <rFont val="Arial"/>
        <family val="2"/>
      </rPr>
      <t xml:space="preserve">Capacities of national and local institutions to collect, update, analyze and manage gender and age disaggregated socio-economic data to inform evidence-based analysis and policy making is strengthened. 
</t>
    </r>
  </si>
  <si>
    <r>
      <rPr>
        <b/>
        <sz val="10"/>
        <color indexed="8"/>
        <rFont val="Arial"/>
        <family val="2"/>
      </rPr>
      <t xml:space="preserve">Expected CP Outputs: 
Output 2.1.1: </t>
    </r>
    <r>
      <rPr>
        <sz val="10"/>
        <color indexed="8"/>
        <rFont val="Arial"/>
        <family val="2"/>
      </rPr>
      <t xml:space="preserve">Strengthened legal and institutional capacities of the HR Defender’s Office and other institutions to promote/protect HR at National and local levels.
</t>
    </r>
    <r>
      <rPr>
        <b/>
        <sz val="10"/>
        <color indexed="8"/>
        <rFont val="Arial"/>
        <family val="2"/>
      </rPr>
      <t xml:space="preserve">Output 2.1.4: </t>
    </r>
    <r>
      <rPr>
        <sz val="10"/>
        <color indexed="8"/>
        <rFont val="Arial"/>
        <family val="2"/>
      </rPr>
      <t xml:space="preserve">Capacities of government institutions to manage borders, migration, combat trafficking and effectively protect rights enhanced.
</t>
    </r>
    <r>
      <rPr>
        <b/>
        <sz val="10"/>
        <color indexed="8"/>
        <rFont val="Arial"/>
        <family val="2"/>
      </rPr>
      <t xml:space="preserve">Output 2.1.5: </t>
    </r>
    <r>
      <rPr>
        <sz val="10"/>
        <color indexed="8"/>
        <rFont val="Arial"/>
        <family val="2"/>
      </rPr>
      <t xml:space="preserve">Capacity of public institutions to meet anti-corruption obligations under inter. Commitments and of CS to monitor AC initiatives enhanced.                   </t>
    </r>
    <r>
      <rPr>
        <b/>
        <sz val="10"/>
        <color indexed="8"/>
        <rFont val="Arial"/>
        <family val="2"/>
      </rPr>
      <t xml:space="preserve">Output 1.3.1: </t>
    </r>
    <r>
      <rPr>
        <sz val="10"/>
        <color indexed="8"/>
        <rFont val="Arial"/>
        <family val="2"/>
      </rPr>
      <t xml:space="preserve">Capacities of national and local institutions to collect, update, analyze and manage gender and age disaggregated socio-economic data to inform evidence-based analysis and policy making is strengthened. 
</t>
    </r>
  </si>
  <si>
    <t>Rental &amp; Maint of Info Tech Eq</t>
  </si>
  <si>
    <t>Transport, Shipping and handle</t>
  </si>
  <si>
    <t>Training, Workshops and Confer</t>
  </si>
  <si>
    <t>YR 2012</t>
  </si>
  <si>
    <t>YR 2013</t>
  </si>
  <si>
    <t xml:space="preserve">Hospitality/Catering </t>
  </si>
  <si>
    <t>YR2010</t>
  </si>
  <si>
    <t>YR2011</t>
  </si>
  <si>
    <t>Installments</t>
  </si>
  <si>
    <t>ExRate</t>
  </si>
  <si>
    <t>AWP</t>
  </si>
  <si>
    <t>Total AWP in EUR</t>
  </si>
  <si>
    <t>Total AWP in USD</t>
  </si>
  <si>
    <r>
      <rPr>
        <b/>
        <sz val="10"/>
        <color indexed="8"/>
        <rFont val="Arial"/>
        <family val="2"/>
      </rPr>
      <t xml:space="preserve">Expected CP Outputs: 
Output 2.1.1: </t>
    </r>
    <r>
      <rPr>
        <sz val="10"/>
        <color indexed="8"/>
        <rFont val="Arial"/>
        <family val="2"/>
      </rPr>
      <t xml:space="preserve">Strengthened legal and institutional capacities of the HR Defender’s Office and other institutions to promote/protect HR at National and local levels.
</t>
    </r>
    <r>
      <rPr>
        <b/>
        <sz val="10"/>
        <color indexed="8"/>
        <rFont val="Arial"/>
        <family val="2"/>
      </rPr>
      <t xml:space="preserve">Output 2.1.4: </t>
    </r>
    <r>
      <rPr>
        <sz val="10"/>
        <color indexed="8"/>
        <rFont val="Arial"/>
        <family val="2"/>
      </rPr>
      <t xml:space="preserve">Capacities of government institutions to manage borders, migration, combat trafficking and effectively protect rights enhanced.
</t>
    </r>
    <r>
      <rPr>
        <b/>
        <sz val="10"/>
        <color indexed="8"/>
        <rFont val="Arial"/>
        <family val="2"/>
      </rPr>
      <t xml:space="preserve">Output 2.1.5: </t>
    </r>
    <r>
      <rPr>
        <sz val="10"/>
        <color indexed="8"/>
        <rFont val="Arial"/>
        <family val="2"/>
      </rPr>
      <t xml:space="preserve">Capacity of public institutions to meet anti-corruption obligations under inter. Commitments and of CS to monitor AC initiatives enhanced.                            </t>
    </r>
    <r>
      <rPr>
        <b/>
        <sz val="10"/>
        <color indexed="8"/>
        <rFont val="Arial"/>
        <family val="2"/>
      </rPr>
      <t xml:space="preserve">Output 1.3.1: </t>
    </r>
    <r>
      <rPr>
        <sz val="10"/>
        <color indexed="8"/>
        <rFont val="Arial"/>
        <family val="2"/>
      </rPr>
      <t xml:space="preserve">Capacities of national and local institutions to collect, update, analyze and manage gender and age disaggregated socio-economic data to inform evidence-based analysis and policy making is strengthened. 
</t>
    </r>
  </si>
  <si>
    <t>USD amount</t>
  </si>
  <si>
    <t>BA007</t>
  </si>
  <si>
    <t>BA005</t>
  </si>
  <si>
    <t>Furniture</t>
  </si>
  <si>
    <t>Rental &amp; Maintenance of Info Tech Eq</t>
  </si>
  <si>
    <t xml:space="preserve">IT&amp;C </t>
  </si>
  <si>
    <t>73300</t>
  </si>
  <si>
    <t>YR 2014</t>
  </si>
  <si>
    <t>2014 AWP Total</t>
  </si>
  <si>
    <t>01.01.14</t>
  </si>
  <si>
    <t>2014_EUAG AWP_Budget Revision D</t>
  </si>
  <si>
    <t>76100</t>
  </si>
  <si>
    <t>TOTAL CDR</t>
  </si>
  <si>
    <t>total spendings 2012</t>
  </si>
  <si>
    <t>Spendings in EUR</t>
  </si>
  <si>
    <t>Output ID:</t>
  </si>
  <si>
    <t>Project ID:</t>
  </si>
  <si>
    <t>Output Title:</t>
  </si>
  <si>
    <t xml:space="preserve">Output ID   </t>
  </si>
  <si>
    <t>“Deviation of expenses up to 15% is allowed between project activity budget amounts”</t>
  </si>
  <si>
    <t>Impl Agent</t>
  </si>
  <si>
    <t xml:space="preserve">Professional Services (EU530) </t>
  </si>
  <si>
    <t>USD</t>
  </si>
  <si>
    <t>61100</t>
  </si>
  <si>
    <t>30.11.14</t>
  </si>
  <si>
    <t xml:space="preserve"> Years </t>
  </si>
  <si>
    <t xml:space="preserve"> Total Allocation (2010-2013) </t>
  </si>
  <si>
    <t xml:space="preserve"> CDR totals  </t>
  </si>
  <si>
    <t xml:space="preserve"> IPSAS adjustment  </t>
  </si>
  <si>
    <t xml:space="preserve"> Commitment
in most recent
CDR </t>
  </si>
  <si>
    <t xml:space="preserve"> Undep Asset amount in most recent
CDR </t>
  </si>
  <si>
    <t xml:space="preserve"> Total </t>
  </si>
  <si>
    <t xml:space="preserve"> 2014 opening Balance </t>
  </si>
  <si>
    <t xml:space="preserve"> Final tranche to be received </t>
  </si>
  <si>
    <t>To be budgeted for 2014</t>
  </si>
  <si>
    <t>Commitment in most Recent CDR</t>
  </si>
  <si>
    <t xml:space="preserve">Undep Asset amount in most recent CDR </t>
  </si>
  <si>
    <r>
      <rPr>
        <b/>
        <sz val="10"/>
        <rFont val="Arial"/>
        <family val="2"/>
      </rPr>
      <t xml:space="preserve">Expected CP Outputs: 
Output 2.1.1: </t>
    </r>
    <r>
      <rPr>
        <sz val="10"/>
        <rFont val="Arial"/>
        <family val="2"/>
      </rPr>
      <t xml:space="preserve">Strengthened legal and institutional capacities of the HR Defender’s Office and other institutions to promote/protect HR at National and local levels.
</t>
    </r>
    <r>
      <rPr>
        <b/>
        <sz val="10"/>
        <rFont val="Arial"/>
        <family val="2"/>
      </rPr>
      <t xml:space="preserve">Output 2.1.4: </t>
    </r>
    <r>
      <rPr>
        <sz val="10"/>
        <rFont val="Arial"/>
        <family val="2"/>
      </rPr>
      <t xml:space="preserve">Capacities of government institutions to manage borders, migration, combat trafficking and effectively protect rights enhanced.
</t>
    </r>
    <r>
      <rPr>
        <b/>
        <sz val="10"/>
        <rFont val="Arial"/>
        <family val="2"/>
      </rPr>
      <t xml:space="preserve">Output 2.1.5: </t>
    </r>
    <r>
      <rPr>
        <sz val="10"/>
        <rFont val="Arial"/>
        <family val="2"/>
      </rPr>
      <t xml:space="preserve">Capacity of public institutions to meet anti-corruption obligations under inter. Commitments and of CS to monitor AC initiatives enhanced.                            </t>
    </r>
    <r>
      <rPr>
        <b/>
        <sz val="10"/>
        <rFont val="Arial"/>
        <family val="2"/>
      </rPr>
      <t xml:space="preserve">Output 1.3.1: </t>
    </r>
    <r>
      <rPr>
        <sz val="10"/>
        <rFont val="Arial"/>
        <family val="2"/>
      </rPr>
      <t xml:space="preserve">Capacities of national and local institutions to collect, update, analyze and manage gender and age disaggregated socio-economic data to inform evidence-based analysis and policy making is strengthened. 
</t>
    </r>
  </si>
  <si>
    <t>Salary Costs - NP Staff (EU111)</t>
  </si>
  <si>
    <t>Materials &amp; Goods (EU700)</t>
  </si>
  <si>
    <t>Hospitality/Catering (EU570)</t>
  </si>
  <si>
    <t>Rental &amp; Maintenance of Info Tech Eq (EU320)</t>
  </si>
  <si>
    <t>Training, Workshops and Confer (EU570)</t>
  </si>
  <si>
    <t>Furniture (EU320)</t>
  </si>
  <si>
    <t>Foreign Exchange Currency Loss (EU700)</t>
  </si>
  <si>
    <t>77600
BA004</t>
  </si>
  <si>
    <t>Dep Exp (EU310)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</si>
</sst>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0"/>
    <numFmt numFmtId="173" formatCode="&quot;$&quot;#,##0.00;[Red]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_(* #,##0_);_(* \(#,##0\);_(* &quot;-&quot;??_);_(@_)"/>
    <numFmt numFmtId="180" formatCode="#,##0.000"/>
    <numFmt numFmtId="181" formatCode="#,##0.0000"/>
    <numFmt numFmtId="182" formatCode="_(* #,##0.0_);_(* \(#,##0.0\);_(* &quot;-&quot;??_);_(@_)"/>
    <numFmt numFmtId="183" formatCode="0.0"/>
    <numFmt numFmtId="184" formatCode="#,##0.00000000"/>
    <numFmt numFmtId="185" formatCode="#,##0.0000000"/>
    <numFmt numFmtId="186" formatCode="#,##0.000000"/>
    <numFmt numFmtId="187" formatCode="_-* #,##0_-;\-* #,##0_-;_-* &quot;-&quot;??_-;_-@_-"/>
    <numFmt numFmtId="188" formatCode="[$-409]h:mm:ss\ AM/PM"/>
    <numFmt numFmtId="189" formatCode="[$-409]dddd\,\ mmmm\ dd\,\ yyyy"/>
    <numFmt numFmtId="190" formatCode="0.0000"/>
    <numFmt numFmtId="191" formatCode="0.000"/>
    <numFmt numFmtId="192" formatCode="0.0%"/>
    <numFmt numFmtId="193" formatCode="_(* #,##0.000_);_(* \(#,##0.000\);_(* &quot;-&quot;??_);_(@_)"/>
    <numFmt numFmtId="194" formatCode="&quot;$&quot;#,##0.00"/>
    <numFmt numFmtId="195" formatCode="_-* #,##0.0_-;\-* #,##0.0_-;_-* &quot;-&quot;??_-;_-@_-"/>
    <numFmt numFmtId="196" formatCode="_(* #,##0.0_);_(* \(#,##0.0\);_(* &quot;-&quot;?_);_(@_)"/>
    <numFmt numFmtId="197" formatCode="_(* #,##0.000_);_(* \(#,##0.000\);_(* &quot;-&quot;???_);_(@_)"/>
    <numFmt numFmtId="198" formatCode="_-* #,##0.000_-;\-* #,##0.000_-;_-* &quot;-&quot;??_-;_-@_-"/>
    <numFmt numFmtId="199" formatCode="_-* #,##0.0000_-;\-* #,##0.0000_-;_-* &quot;-&quot;??_-;_-@_-"/>
    <numFmt numFmtId="200" formatCode="[$-409]d\-mmm\-yy;@"/>
    <numFmt numFmtId="201" formatCode="_(* #,##0.0000_);_(* \(#,##0.0000\);_(* &quot;-&quot;??_);_(@_)"/>
    <numFmt numFmtId="202" formatCode="[$-409]mmm\-yy;@"/>
    <numFmt numFmtId="203" formatCode="_(* #,##0.00000_);_(* \(#,##0.00000\);_(* &quot;-&quot;??_);_(@_)"/>
    <numFmt numFmtId="204" formatCode="_(* #,##0.000000_);_(* \(#,##0.000000\);_(* &quot;-&quot;??_);_(@_)"/>
    <numFmt numFmtId="205" formatCode="0.0000000000"/>
    <numFmt numFmtId="206" formatCode="#,##0.0000000000"/>
    <numFmt numFmtId="207" formatCode="_(* #,##0.0000_);_(* \(#,##0.0000\);_(* &quot;-&quot;????_);_(@_)"/>
    <numFmt numFmtId="208" formatCode="#,##0.00000000000"/>
    <numFmt numFmtId="209" formatCode="#,##0.000000000000"/>
    <numFmt numFmtId="210" formatCode="#,##0.0000000000000"/>
    <numFmt numFmtId="211" formatCode="#,##0.000000000"/>
  </numFmts>
  <fonts count="61">
    <font>
      <sz val="10"/>
      <color indexed="8"/>
      <name val="ARIAL"/>
      <family val="0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8.5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7" fillId="32" borderId="7" applyNumberFormat="0" applyFont="0" applyAlignment="0" applyProtection="0"/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3"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  <xf numFmtId="4" fontId="0" fillId="0" borderId="0" xfId="0" applyNumberFormat="1" applyAlignment="1">
      <alignment vertical="top"/>
    </xf>
    <xf numFmtId="0" fontId="6" fillId="33" borderId="1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vertical="top"/>
    </xf>
    <xf numFmtId="0" fontId="5" fillId="33" borderId="14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6" xfId="0" applyFont="1" applyFill="1" applyBorder="1" applyAlignment="1">
      <alignment horizontal="center" vertical="top" wrapText="1" readingOrder="1"/>
    </xf>
    <xf numFmtId="0" fontId="5" fillId="34" borderId="10" xfId="0" applyFont="1" applyFill="1" applyBorder="1" applyAlignment="1">
      <alignment vertical="top"/>
    </xf>
    <xf numFmtId="0" fontId="5" fillId="34" borderId="11" xfId="0" applyFont="1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0" borderId="14" xfId="0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top"/>
    </xf>
    <xf numFmtId="0" fontId="7" fillId="0" borderId="18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 readingOrder="1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2" xfId="0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vertical="top"/>
    </xf>
    <xf numFmtId="0" fontId="6" fillId="34" borderId="14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left" vertical="top" wrapText="1" readingOrder="1"/>
    </xf>
    <xf numFmtId="179" fontId="0" fillId="0" borderId="0" xfId="0" applyNumberFormat="1" applyAlignment="1">
      <alignment/>
    </xf>
    <xf numFmtId="182" fontId="53" fillId="0" borderId="2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0" fillId="35" borderId="19" xfId="0" applyFill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5" fillId="35" borderId="12" xfId="0" applyNumberFormat="1" applyFont="1" applyFill="1" applyBorder="1" applyAlignment="1">
      <alignment vertical="top"/>
    </xf>
    <xf numFmtId="0" fontId="7" fillId="35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35" borderId="12" xfId="0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79" fontId="0" fillId="0" borderId="0" xfId="42" applyNumberFormat="1" applyFont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4" fontId="0" fillId="0" borderId="0" xfId="0" applyNumberFormat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3" fontId="5" fillId="34" borderId="15" xfId="0" applyNumberFormat="1" applyFont="1" applyFill="1" applyBorder="1" applyAlignment="1">
      <alignment horizontal="right" vertical="top"/>
    </xf>
    <xf numFmtId="0" fontId="0" fillId="0" borderId="12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49" fontId="7" fillId="0" borderId="20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right" vertical="top"/>
    </xf>
    <xf numFmtId="0" fontId="55" fillId="0" borderId="20" xfId="0" applyFont="1" applyFill="1" applyBorder="1" applyAlignment="1">
      <alignment vertical="top"/>
    </xf>
    <xf numFmtId="2" fontId="0" fillId="0" borderId="12" xfId="0" applyNumberFormat="1" applyBorder="1" applyAlignment="1">
      <alignment vertical="top"/>
    </xf>
    <xf numFmtId="2" fontId="0" fillId="0" borderId="12" xfId="0" applyNumberFormat="1" applyFill="1" applyBorder="1" applyAlignment="1">
      <alignment vertical="top"/>
    </xf>
    <xf numFmtId="4" fontId="0" fillId="0" borderId="12" xfId="0" applyNumberFormat="1" applyFill="1" applyBorder="1" applyAlignment="1">
      <alignment horizontal="right" vertical="top"/>
    </xf>
    <xf numFmtId="4" fontId="0" fillId="0" borderId="15" xfId="0" applyNumberFormat="1" applyBorder="1" applyAlignment="1">
      <alignment horizontal="right" vertical="top"/>
    </xf>
    <xf numFmtId="4" fontId="5" fillId="35" borderId="15" xfId="0" applyNumberFormat="1" applyFont="1" applyFill="1" applyBorder="1" applyAlignment="1">
      <alignment horizontal="right" vertical="top"/>
    </xf>
    <xf numFmtId="4" fontId="5" fillId="35" borderId="12" xfId="0" applyNumberFormat="1" applyFont="1" applyFill="1" applyBorder="1" applyAlignment="1">
      <alignment horizontal="right" vertical="top"/>
    </xf>
    <xf numFmtId="0" fontId="6" fillId="33" borderId="22" xfId="0" applyFont="1" applyFill="1" applyBorder="1" applyAlignment="1">
      <alignment horizontal="center" vertical="top" wrapText="1" readingOrder="1"/>
    </xf>
    <xf numFmtId="49" fontId="0" fillId="35" borderId="12" xfId="0" applyNumberFormat="1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49" fontId="0" fillId="34" borderId="12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49" fontId="0" fillId="35" borderId="12" xfId="0" applyNumberFormat="1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49" fontId="0" fillId="34" borderId="12" xfId="0" applyNumberFormat="1" applyFill="1" applyBorder="1" applyAlignment="1">
      <alignment vertical="top"/>
    </xf>
    <xf numFmtId="0" fontId="0" fillId="34" borderId="15" xfId="0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5" fillId="35" borderId="12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0" fillId="0" borderId="15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5" xfId="0" applyFill="1" applyBorder="1" applyAlignment="1">
      <alignment horizontal="right" vertical="top"/>
    </xf>
    <xf numFmtId="0" fontId="0" fillId="34" borderId="15" xfId="0" applyFill="1" applyBorder="1" applyAlignment="1">
      <alignment horizontal="right" vertical="top"/>
    </xf>
    <xf numFmtId="0" fontId="0" fillId="0" borderId="0" xfId="0" applyAlignment="1">
      <alignment horizontal="right"/>
    </xf>
    <xf numFmtId="1" fontId="0" fillId="0" borderId="12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43" fontId="0" fillId="0" borderId="12" xfId="42" applyFont="1" applyFill="1" applyBorder="1" applyAlignment="1">
      <alignment horizontal="right" vertical="top"/>
    </xf>
    <xf numFmtId="43" fontId="0" fillId="0" borderId="0" xfId="42" applyFont="1" applyFill="1" applyAlignment="1">
      <alignment horizontal="right" vertical="top"/>
    </xf>
    <xf numFmtId="43" fontId="5" fillId="34" borderId="15" xfId="42" applyFont="1" applyFill="1" applyBorder="1" applyAlignment="1">
      <alignment horizontal="right" vertical="top"/>
    </xf>
    <xf numFmtId="0" fontId="0" fillId="0" borderId="11" xfId="0" applyBorder="1" applyAlignment="1">
      <alignment vertical="top"/>
    </xf>
    <xf numFmtId="0" fontId="7" fillId="0" borderId="11" xfId="0" applyFont="1" applyFill="1" applyBorder="1" applyAlignment="1">
      <alignment horizontal="left" vertical="top" wrapText="1"/>
    </xf>
    <xf numFmtId="4" fontId="0" fillId="0" borderId="15" xfId="0" applyNumberFormat="1" applyFill="1" applyBorder="1" applyAlignment="1">
      <alignment horizontal="right" vertical="top"/>
    </xf>
    <xf numFmtId="4" fontId="5" fillId="34" borderId="15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5" fillId="33" borderId="14" xfId="0" applyFont="1" applyFill="1" applyBorder="1" applyAlignment="1">
      <alignment horizontal="right" vertical="top"/>
    </xf>
    <xf numFmtId="49" fontId="5" fillId="0" borderId="13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49" fontId="5" fillId="35" borderId="19" xfId="0" applyNumberFormat="1" applyFont="1" applyFill="1" applyBorder="1" applyAlignment="1">
      <alignment vertical="top"/>
    </xf>
    <xf numFmtId="0" fontId="5" fillId="34" borderId="15" xfId="0" applyFont="1" applyFill="1" applyBorder="1" applyAlignment="1">
      <alignment horizontal="left" vertical="top"/>
    </xf>
    <xf numFmtId="49" fontId="5" fillId="36" borderId="13" xfId="0" applyNumberFormat="1" applyFont="1" applyFill="1" applyBorder="1" applyAlignment="1">
      <alignment vertical="top"/>
    </xf>
    <xf numFmtId="0" fontId="7" fillId="36" borderId="11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49" fontId="0" fillId="36" borderId="12" xfId="0" applyNumberFormat="1" applyFill="1" applyBorder="1" applyAlignment="1">
      <alignment horizontal="center" vertical="top"/>
    </xf>
    <xf numFmtId="0" fontId="0" fillId="36" borderId="14" xfId="0" applyFill="1" applyBorder="1" applyAlignment="1">
      <alignment horizontal="center" vertical="top"/>
    </xf>
    <xf numFmtId="0" fontId="0" fillId="36" borderId="12" xfId="0" applyFill="1" applyBorder="1" applyAlignment="1">
      <alignment horizontal="center" vertical="top"/>
    </xf>
    <xf numFmtId="0" fontId="0" fillId="36" borderId="15" xfId="0" applyFill="1" applyBorder="1" applyAlignment="1">
      <alignment horizontal="right" vertical="top"/>
    </xf>
    <xf numFmtId="0" fontId="0" fillId="36" borderId="12" xfId="0" applyFill="1" applyBorder="1" applyAlignment="1">
      <alignment horizontal="left" vertical="top"/>
    </xf>
    <xf numFmtId="0" fontId="0" fillId="36" borderId="0" xfId="0" applyFill="1" applyAlignment="1">
      <alignment horizontal="left"/>
    </xf>
    <xf numFmtId="179" fontId="7" fillId="36" borderId="0" xfId="42" applyNumberFormat="1" applyFont="1" applyFill="1" applyAlignment="1">
      <alignment horizontal="left"/>
    </xf>
    <xf numFmtId="179" fontId="0" fillId="36" borderId="0" xfId="0" applyNumberFormat="1" applyFill="1" applyAlignment="1">
      <alignment/>
    </xf>
    <xf numFmtId="4" fontId="0" fillId="36" borderId="0" xfId="0" applyNumberFormat="1" applyFill="1" applyAlignment="1">
      <alignment vertical="top"/>
    </xf>
    <xf numFmtId="0" fontId="0" fillId="36" borderId="0" xfId="0" applyFill="1" applyAlignment="1">
      <alignment vertical="top"/>
    </xf>
    <xf numFmtId="0" fontId="9" fillId="0" borderId="13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right" vertical="top"/>
    </xf>
    <xf numFmtId="43" fontId="0" fillId="0" borderId="0" xfId="0" applyNumberFormat="1" applyAlignment="1">
      <alignment vertical="top"/>
    </xf>
    <xf numFmtId="3" fontId="7" fillId="0" borderId="0" xfId="0" applyNumberFormat="1" applyFont="1" applyAlignment="1">
      <alignment horizontal="right" vertical="top"/>
    </xf>
    <xf numFmtId="182" fontId="0" fillId="0" borderId="0" xfId="42" applyNumberFormat="1" applyFont="1" applyAlignment="1">
      <alignment vertical="top"/>
    </xf>
    <xf numFmtId="179" fontId="0" fillId="0" borderId="0" xfId="0" applyNumberFormat="1" applyAlignment="1">
      <alignment vertical="top"/>
    </xf>
    <xf numFmtId="0" fontId="9" fillId="0" borderId="18" xfId="0" applyFont="1" applyFill="1" applyBorder="1" applyAlignment="1">
      <alignment horizontal="left" vertical="top" wrapText="1"/>
    </xf>
    <xf numFmtId="4" fontId="0" fillId="0" borderId="22" xfId="0" applyNumberFormat="1" applyBorder="1" applyAlignment="1">
      <alignment horizontal="right" vertical="top"/>
    </xf>
    <xf numFmtId="4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179" fontId="0" fillId="0" borderId="0" xfId="0" applyNumberFormat="1" applyFill="1" applyAlignment="1">
      <alignment vertical="top"/>
    </xf>
    <xf numFmtId="43" fontId="11" fillId="0" borderId="0" xfId="42" applyNumberFormat="1" applyFont="1" applyAlignment="1">
      <alignment horizontal="right" vertical="top"/>
    </xf>
    <xf numFmtId="43" fontId="11" fillId="0" borderId="0" xfId="0" applyNumberFormat="1" applyFont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179" fontId="11" fillId="0" borderId="0" xfId="42" applyNumberFormat="1" applyFont="1" applyAlignment="1">
      <alignment horizontal="right" vertical="top"/>
    </xf>
    <xf numFmtId="179" fontId="0" fillId="0" borderId="0" xfId="42" applyNumberFormat="1" applyFont="1" applyAlignment="1">
      <alignment vertical="top"/>
    </xf>
    <xf numFmtId="179" fontId="5" fillId="0" borderId="0" xfId="42" applyNumberFormat="1" applyFont="1" applyAlignment="1">
      <alignment vertical="top"/>
    </xf>
    <xf numFmtId="43" fontId="0" fillId="0" borderId="12" xfId="42" applyNumberFormat="1" applyFont="1" applyFill="1" applyBorder="1" applyAlignment="1">
      <alignment horizontal="right" vertical="top"/>
    </xf>
    <xf numFmtId="43" fontId="0" fillId="0" borderId="12" xfId="0" applyNumberFormat="1" applyFill="1" applyBorder="1" applyAlignment="1">
      <alignment horizontal="right" vertical="top"/>
    </xf>
    <xf numFmtId="43" fontId="0" fillId="0" borderId="0" xfId="42" applyNumberFormat="1" applyFont="1" applyAlignment="1">
      <alignment horizontal="left"/>
    </xf>
    <xf numFmtId="43" fontId="7" fillId="36" borderId="0" xfId="42" applyNumberFormat="1" applyFont="1" applyFill="1" applyAlignment="1">
      <alignment horizontal="left"/>
    </xf>
    <xf numFmtId="3" fontId="55" fillId="0" borderId="23" xfId="0" applyNumberFormat="1" applyFont="1" applyBorder="1" applyAlignment="1">
      <alignment horizontal="right" vertical="top"/>
    </xf>
    <xf numFmtId="3" fontId="55" fillId="0" borderId="20" xfId="42" applyNumberFormat="1" applyFont="1" applyFill="1" applyBorder="1" applyAlignment="1">
      <alignment horizontal="right" vertical="top"/>
    </xf>
    <xf numFmtId="3" fontId="55" fillId="0" borderId="15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178" fontId="0" fillId="0" borderId="0" xfId="0" applyNumberFormat="1" applyAlignment="1">
      <alignment horizontal="right" vertical="top"/>
    </xf>
    <xf numFmtId="178" fontId="0" fillId="0" borderId="0" xfId="0" applyNumberFormat="1" applyBorder="1" applyAlignment="1">
      <alignment horizontal="right" vertical="top"/>
    </xf>
    <xf numFmtId="178" fontId="0" fillId="0" borderId="0" xfId="0" applyNumberFormat="1" applyFill="1" applyAlignment="1">
      <alignment horizontal="right" vertical="top"/>
    </xf>
    <xf numFmtId="4" fontId="55" fillId="0" borderId="20" xfId="42" applyNumberFormat="1" applyFont="1" applyFill="1" applyBorder="1" applyAlignment="1">
      <alignment horizontal="right" vertical="top"/>
    </xf>
    <xf numFmtId="4" fontId="11" fillId="0" borderId="0" xfId="42" applyNumberFormat="1" applyFont="1" applyAlignment="1">
      <alignment horizontal="right" vertical="top"/>
    </xf>
    <xf numFmtId="0" fontId="0" fillId="0" borderId="2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1" fontId="0" fillId="0" borderId="20" xfId="0" applyNumberFormat="1" applyBorder="1" applyAlignment="1">
      <alignment horizontal="right" vertical="top"/>
    </xf>
    <xf numFmtId="2" fontId="0" fillId="0" borderId="20" xfId="0" applyNumberFormat="1" applyBorder="1" applyAlignment="1">
      <alignment vertical="top"/>
    </xf>
    <xf numFmtId="49" fontId="0" fillId="0" borderId="20" xfId="0" applyNumberFormat="1" applyFill="1" applyBorder="1" applyAlignment="1">
      <alignment horizontal="center" vertical="top"/>
    </xf>
    <xf numFmtId="0" fontId="0" fillId="0" borderId="23" xfId="0" applyBorder="1" applyAlignment="1">
      <alignment horizontal="right" vertical="top"/>
    </xf>
    <xf numFmtId="0" fontId="0" fillId="0" borderId="20" xfId="0" applyBorder="1" applyAlignment="1">
      <alignment horizontal="left" vertical="top"/>
    </xf>
    <xf numFmtId="43" fontId="0" fillId="0" borderId="20" xfId="42" applyNumberFormat="1" applyFont="1" applyFill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6" fillId="34" borderId="12" xfId="0" applyFont="1" applyFill="1" applyBorder="1" applyAlignment="1">
      <alignment horizontal="center" vertical="top" wrapText="1" readingOrder="1"/>
    </xf>
    <xf numFmtId="4" fontId="0" fillId="0" borderId="20" xfId="42" applyNumberFormat="1" applyFont="1" applyBorder="1" applyAlignment="1">
      <alignment horizontal="right" vertical="top"/>
    </xf>
    <xf numFmtId="4" fontId="0" fillId="0" borderId="20" xfId="0" applyNumberFormat="1" applyBorder="1" applyAlignment="1">
      <alignment vertical="top"/>
    </xf>
    <xf numFmtId="4" fontId="0" fillId="0" borderId="12" xfId="42" applyNumberFormat="1" applyFont="1" applyBorder="1" applyAlignment="1">
      <alignment horizontal="right" vertical="top"/>
    </xf>
    <xf numFmtId="4" fontId="0" fillId="0" borderId="12" xfId="42" applyNumberFormat="1" applyFont="1" applyFill="1" applyBorder="1" applyAlignment="1">
      <alignment horizontal="right" vertical="top"/>
    </xf>
    <xf numFmtId="4" fontId="7" fillId="0" borderId="12" xfId="42" applyNumberFormat="1" applyFont="1" applyFill="1" applyBorder="1" applyAlignment="1">
      <alignment horizontal="right" vertical="top"/>
    </xf>
    <xf numFmtId="4" fontId="0" fillId="0" borderId="10" xfId="42" applyNumberFormat="1" applyFont="1" applyBorder="1" applyAlignment="1">
      <alignment horizontal="right" vertical="top"/>
    </xf>
    <xf numFmtId="0" fontId="56" fillId="0" borderId="0" xfId="0" applyFont="1" applyAlignment="1">
      <alignment vertical="top"/>
    </xf>
    <xf numFmtId="178" fontId="56" fillId="0" borderId="0" xfId="0" applyNumberFormat="1" applyFont="1" applyAlignment="1">
      <alignment horizontal="right" vertical="top"/>
    </xf>
    <xf numFmtId="4" fontId="56" fillId="0" borderId="0" xfId="0" applyNumberFormat="1" applyFont="1" applyAlignment="1">
      <alignment horizontal="right" vertical="top"/>
    </xf>
    <xf numFmtId="179" fontId="56" fillId="0" borderId="0" xfId="42" applyNumberFormat="1" applyFont="1" applyAlignment="1">
      <alignment vertical="top"/>
    </xf>
    <xf numFmtId="178" fontId="56" fillId="0" borderId="0" xfId="42" applyNumberFormat="1" applyFont="1" applyAlignment="1">
      <alignment horizontal="right" vertical="top"/>
    </xf>
    <xf numFmtId="4" fontId="0" fillId="0" borderId="20" xfId="0" applyNumberFormat="1" applyFill="1" applyBorder="1" applyAlignment="1">
      <alignment horizontal="right" vertical="top"/>
    </xf>
    <xf numFmtId="43" fontId="0" fillId="0" borderId="0" xfId="42" applyFont="1" applyAlignment="1">
      <alignment vertical="top"/>
    </xf>
    <xf numFmtId="43" fontId="5" fillId="0" borderId="0" xfId="42" applyFont="1" applyAlignment="1">
      <alignment vertical="top"/>
    </xf>
    <xf numFmtId="0" fontId="0" fillId="0" borderId="0" xfId="0" applyAlignment="1">
      <alignment/>
    </xf>
    <xf numFmtId="179" fontId="36" fillId="0" borderId="0" xfId="42" applyNumberFormat="1" applyFont="1" applyAlignment="1">
      <alignment/>
    </xf>
    <xf numFmtId="4" fontId="0" fillId="37" borderId="0" xfId="0" applyNumberFormat="1" applyFill="1" applyBorder="1" applyAlignment="1">
      <alignment horizontal="right" vertical="top"/>
    </xf>
    <xf numFmtId="4" fontId="0" fillId="37" borderId="0" xfId="0" applyNumberFormat="1" applyFill="1" applyAlignment="1">
      <alignment horizontal="right" vertical="top"/>
    </xf>
    <xf numFmtId="178" fontId="57" fillId="0" borderId="0" xfId="42" applyNumberFormat="1" applyFont="1" applyFill="1" applyBorder="1" applyAlignment="1">
      <alignment horizontal="left" vertical="top"/>
    </xf>
    <xf numFmtId="0" fontId="36" fillId="0" borderId="0" xfId="59">
      <alignment/>
      <protection/>
    </xf>
    <xf numFmtId="179" fontId="36" fillId="0" borderId="0" xfId="44" applyNumberFormat="1" applyFont="1" applyAlignment="1">
      <alignment/>
    </xf>
    <xf numFmtId="4" fontId="55" fillId="37" borderId="25" xfId="0" applyNumberFormat="1" applyFont="1" applyFill="1" applyBorder="1" applyAlignment="1">
      <alignment horizontal="right" vertical="top"/>
    </xf>
    <xf numFmtId="4" fontId="10" fillId="37" borderId="0" xfId="0" applyNumberFormat="1" applyFont="1" applyFill="1" applyAlignment="1">
      <alignment horizontal="right" vertical="top"/>
    </xf>
    <xf numFmtId="179" fontId="11" fillId="37" borderId="0" xfId="42" applyNumberFormat="1" applyFont="1" applyFill="1" applyAlignment="1">
      <alignment horizontal="right" vertical="top"/>
    </xf>
    <xf numFmtId="3" fontId="0" fillId="37" borderId="0" xfId="0" applyNumberFormat="1" applyFill="1" applyAlignment="1">
      <alignment horizontal="right" vertical="top"/>
    </xf>
    <xf numFmtId="4" fontId="5" fillId="38" borderId="0" xfId="0" applyNumberFormat="1" applyFont="1" applyFill="1" applyBorder="1" applyAlignment="1">
      <alignment horizontal="right" vertical="top"/>
    </xf>
    <xf numFmtId="0" fontId="0" fillId="37" borderId="0" xfId="0" applyFill="1" applyBorder="1" applyAlignment="1">
      <alignment vertical="top"/>
    </xf>
    <xf numFmtId="0" fontId="6" fillId="34" borderId="15" xfId="0" applyFont="1" applyFill="1" applyBorder="1" applyAlignment="1">
      <alignment horizontal="center" vertical="top" wrapText="1" readingOrder="1"/>
    </xf>
    <xf numFmtId="179" fontId="0" fillId="0" borderId="0" xfId="42" applyNumberFormat="1" applyFont="1" applyFill="1" applyAlignment="1">
      <alignment vertical="top"/>
    </xf>
    <xf numFmtId="43" fontId="7" fillId="0" borderId="0" xfId="42" applyFont="1" applyFill="1" applyAlignment="1">
      <alignment vertical="top"/>
    </xf>
    <xf numFmtId="43" fontId="0" fillId="0" borderId="0" xfId="42" applyFont="1" applyFill="1" applyAlignment="1">
      <alignment vertical="top"/>
    </xf>
    <xf numFmtId="43" fontId="7" fillId="0" borderId="0" xfId="42" applyFont="1" applyFill="1" applyAlignment="1">
      <alignment vertical="top"/>
    </xf>
    <xf numFmtId="179" fontId="5" fillId="0" borderId="0" xfId="42" applyNumberFormat="1" applyFont="1" applyFill="1" applyAlignment="1">
      <alignment vertical="top"/>
    </xf>
    <xf numFmtId="43" fontId="5" fillId="0" borderId="0" xfId="42" applyFont="1" applyFill="1" applyAlignment="1">
      <alignment vertical="top"/>
    </xf>
    <xf numFmtId="43" fontId="5" fillId="0" borderId="0" xfId="0" applyNumberFormat="1" applyFont="1" applyFill="1" applyAlignment="1">
      <alignment vertical="top"/>
    </xf>
    <xf numFmtId="179" fontId="7" fillId="0" borderId="0" xfId="42" applyNumberFormat="1" applyFont="1" applyFill="1" applyAlignment="1">
      <alignment vertical="top"/>
    </xf>
    <xf numFmtId="4" fontId="5" fillId="34" borderId="14" xfId="0" applyNumberFormat="1" applyFont="1" applyFill="1" applyBorder="1" applyAlignment="1">
      <alignment horizontal="right" vertical="top"/>
    </xf>
    <xf numFmtId="43" fontId="0" fillId="0" borderId="0" xfId="0" applyNumberForma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0" fontId="56" fillId="0" borderId="0" xfId="0" applyFont="1" applyBorder="1" applyAlignment="1">
      <alignment vertical="top"/>
    </xf>
    <xf numFmtId="0" fontId="0" fillId="34" borderId="19" xfId="0" applyFill="1" applyBorder="1" applyAlignment="1">
      <alignment vertical="top"/>
    </xf>
    <xf numFmtId="43" fontId="0" fillId="0" borderId="19" xfId="0" applyNumberFormat="1" applyBorder="1" applyAlignment="1">
      <alignment vertical="top"/>
    </xf>
    <xf numFmtId="4" fontId="5" fillId="34" borderId="12" xfId="0" applyNumberFormat="1" applyFont="1" applyFill="1" applyBorder="1" applyAlignment="1">
      <alignment horizontal="right" vertical="top"/>
    </xf>
    <xf numFmtId="179" fontId="7" fillId="37" borderId="0" xfId="42" applyNumberFormat="1" applyFont="1" applyFill="1" applyAlignment="1">
      <alignment vertical="top"/>
    </xf>
    <xf numFmtId="179" fontId="7" fillId="37" borderId="0" xfId="42" applyNumberFormat="1" applyFont="1" applyFill="1" applyBorder="1" applyAlignment="1">
      <alignment vertical="top"/>
    </xf>
    <xf numFmtId="0" fontId="0" fillId="37" borderId="0" xfId="0" applyFill="1" applyAlignment="1">
      <alignment vertical="top"/>
    </xf>
    <xf numFmtId="3" fontId="55" fillId="0" borderId="12" xfId="0" applyNumberFormat="1" applyFont="1" applyBorder="1" applyAlignment="1">
      <alignment horizontal="right" vertical="top"/>
    </xf>
    <xf numFmtId="3" fontId="55" fillId="0" borderId="12" xfId="0" applyNumberFormat="1" applyFont="1" applyFill="1" applyBorder="1" applyAlignment="1">
      <alignment horizontal="right" vertical="top"/>
    </xf>
    <xf numFmtId="3" fontId="55" fillId="0" borderId="10" xfId="0" applyNumberFormat="1" applyFont="1" applyBorder="1" applyAlignment="1">
      <alignment horizontal="right" vertical="top"/>
    </xf>
    <xf numFmtId="3" fontId="11" fillId="0" borderId="0" xfId="42" applyNumberFormat="1" applyFont="1" applyAlignment="1">
      <alignment horizontal="right" vertical="top"/>
    </xf>
    <xf numFmtId="4" fontId="0" fillId="0" borderId="20" xfId="0" applyNumberFormat="1" applyFill="1" applyBorder="1" applyAlignment="1">
      <alignment vertical="top"/>
    </xf>
    <xf numFmtId="49" fontId="7" fillId="0" borderId="12" xfId="0" applyNumberFormat="1" applyFont="1" applyFill="1" applyBorder="1" applyAlignment="1">
      <alignment horizontal="right" vertical="top"/>
    </xf>
    <xf numFmtId="0" fontId="55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vertical="top"/>
    </xf>
    <xf numFmtId="0" fontId="8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5" fillId="0" borderId="18" xfId="0" applyFont="1" applyBorder="1" applyAlignment="1">
      <alignment horizontal="center" vertical="top"/>
    </xf>
    <xf numFmtId="0" fontId="7" fillId="35" borderId="14" xfId="0" applyFont="1" applyFill="1" applyBorder="1" applyAlignment="1">
      <alignment vertical="top" wrapText="1"/>
    </xf>
    <xf numFmtId="0" fontId="0" fillId="34" borderId="15" xfId="0" applyFill="1" applyBorder="1" applyAlignment="1">
      <alignment vertical="top"/>
    </xf>
    <xf numFmtId="4" fontId="58" fillId="0" borderId="0" xfId="0" applyNumberFormat="1" applyFont="1" applyAlignment="1">
      <alignment vertical="top"/>
    </xf>
    <xf numFmtId="4" fontId="58" fillId="0" borderId="0" xfId="42" applyNumberFormat="1" applyFont="1" applyAlignment="1">
      <alignment vertical="top"/>
    </xf>
    <xf numFmtId="4" fontId="58" fillId="0" borderId="0" xfId="0" applyNumberFormat="1" applyFont="1" applyAlignment="1">
      <alignment horizontal="right" vertical="top"/>
    </xf>
    <xf numFmtId="0" fontId="56" fillId="0" borderId="0" xfId="0" applyFont="1" applyFill="1" applyBorder="1" applyAlignment="1">
      <alignment vertical="top"/>
    </xf>
    <xf numFmtId="43" fontId="7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>
      <alignment vertical="top"/>
    </xf>
    <xf numFmtId="180" fontId="58" fillId="0" borderId="0" xfId="0" applyNumberFormat="1" applyFont="1" applyFill="1" applyBorder="1" applyAlignment="1">
      <alignment horizontal="right" vertical="top"/>
    </xf>
    <xf numFmtId="180" fontId="56" fillId="0" borderId="0" xfId="0" applyNumberFormat="1" applyFont="1" applyFill="1" applyBorder="1" applyAlignment="1">
      <alignment horizontal="right" vertical="top"/>
    </xf>
    <xf numFmtId="0" fontId="6" fillId="35" borderId="12" xfId="0" applyFont="1" applyFill="1" applyBorder="1" applyAlignment="1">
      <alignment horizontal="center" vertical="top" wrapText="1" readingOrder="1"/>
    </xf>
    <xf numFmtId="0" fontId="57" fillId="0" borderId="0" xfId="0" applyFont="1" applyAlignment="1">
      <alignment vertical="top"/>
    </xf>
    <xf numFmtId="178" fontId="57" fillId="0" borderId="0" xfId="0" applyNumberFormat="1" applyFont="1" applyFill="1" applyBorder="1" applyAlignment="1">
      <alignment horizontal="right" vertical="top"/>
    </xf>
    <xf numFmtId="178" fontId="57" fillId="0" borderId="0" xfId="0" applyNumberFormat="1" applyFont="1" applyFill="1" applyBorder="1" applyAlignment="1">
      <alignment vertical="top"/>
    </xf>
    <xf numFmtId="178" fontId="57" fillId="0" borderId="0" xfId="0" applyNumberFormat="1" applyFont="1" applyAlignment="1">
      <alignment horizontal="right" vertical="top"/>
    </xf>
    <xf numFmtId="4" fontId="57" fillId="0" borderId="0" xfId="0" applyNumberFormat="1" applyFont="1" applyAlignment="1">
      <alignment horizontal="right" vertical="top"/>
    </xf>
    <xf numFmtId="178" fontId="57" fillId="0" borderId="0" xfId="42" applyNumberFormat="1" applyFont="1" applyFill="1" applyAlignment="1">
      <alignment horizontal="right" vertical="top"/>
    </xf>
    <xf numFmtId="179" fontId="7" fillId="37" borderId="0" xfId="42" applyNumberFormat="1" applyFont="1" applyFill="1" applyBorder="1" applyAlignment="1">
      <alignment vertical="top"/>
    </xf>
    <xf numFmtId="179" fontId="7" fillId="0" borderId="0" xfId="42" applyNumberFormat="1" applyFont="1" applyBorder="1" applyAlignment="1">
      <alignment vertical="top"/>
    </xf>
    <xf numFmtId="178" fontId="56" fillId="0" borderId="0" xfId="0" applyNumberFormat="1" applyFont="1" applyFill="1" applyAlignment="1">
      <alignment horizontal="right" vertical="top"/>
    </xf>
    <xf numFmtId="43" fontId="56" fillId="0" borderId="0" xfId="0" applyNumberFormat="1" applyFont="1" applyFill="1" applyBorder="1" applyAlignment="1">
      <alignment vertical="top"/>
    </xf>
    <xf numFmtId="0" fontId="56" fillId="0" borderId="0" xfId="0" applyFont="1" applyAlignment="1">
      <alignment/>
    </xf>
    <xf numFmtId="43" fontId="56" fillId="0" borderId="0" xfId="0" applyNumberFormat="1" applyFont="1" applyAlignment="1">
      <alignment/>
    </xf>
    <xf numFmtId="4" fontId="58" fillId="0" borderId="0" xfId="0" applyNumberFormat="1" applyFont="1" applyFill="1" applyAlignment="1">
      <alignment vertical="top"/>
    </xf>
    <xf numFmtId="0" fontId="58" fillId="0" borderId="0" xfId="0" applyFont="1" applyFill="1" applyAlignment="1">
      <alignment vertical="top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vertical="top"/>
    </xf>
    <xf numFmtId="43" fontId="58" fillId="0" borderId="0" xfId="0" applyNumberFormat="1" applyFont="1" applyFill="1" applyBorder="1" applyAlignment="1">
      <alignment vertical="top"/>
    </xf>
    <xf numFmtId="179" fontId="36" fillId="0" borderId="0" xfId="42" applyNumberFormat="1" applyFont="1" applyFill="1" applyBorder="1" applyAlignment="1">
      <alignment/>
    </xf>
    <xf numFmtId="179" fontId="58" fillId="0" borderId="0" xfId="0" applyNumberFormat="1" applyFont="1" applyAlignment="1">
      <alignment vertical="top"/>
    </xf>
    <xf numFmtId="43" fontId="58" fillId="0" borderId="0" xfId="0" applyNumberFormat="1" applyFont="1" applyAlignment="1">
      <alignment vertical="top"/>
    </xf>
    <xf numFmtId="178" fontId="57" fillId="0" borderId="0" xfId="0" applyNumberFormat="1" applyFont="1" applyFill="1" applyAlignment="1">
      <alignment horizontal="right" vertical="top"/>
    </xf>
    <xf numFmtId="3" fontId="57" fillId="0" borderId="0" xfId="42" applyNumberFormat="1" applyFont="1" applyFill="1" applyAlignment="1">
      <alignment horizontal="right" vertical="top"/>
    </xf>
    <xf numFmtId="4" fontId="57" fillId="0" borderId="0" xfId="0" applyNumberFormat="1" applyFont="1" applyFill="1" applyAlignment="1">
      <alignment horizontal="right" vertical="top"/>
    </xf>
    <xf numFmtId="179" fontId="58" fillId="0" borderId="0" xfId="42" applyNumberFormat="1" applyFont="1" applyFill="1" applyAlignment="1">
      <alignment vertical="top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179" fontId="11" fillId="37" borderId="0" xfId="42" applyNumberFormat="1" applyFont="1" applyFill="1" applyAlignment="1">
      <alignment horizontal="center" vertical="top" wrapText="1"/>
    </xf>
    <xf numFmtId="43" fontId="11" fillId="0" borderId="0" xfId="0" applyNumberFormat="1" applyFont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179" fontId="0" fillId="0" borderId="0" xfId="42" applyNumberFormat="1" applyFont="1" applyFill="1" applyAlignment="1">
      <alignment horizontal="center" vertical="top" wrapText="1"/>
    </xf>
    <xf numFmtId="43" fontId="7" fillId="0" borderId="0" xfId="42" applyFont="1" applyFill="1" applyAlignment="1">
      <alignment horizontal="center" vertical="top" wrapText="1"/>
    </xf>
    <xf numFmtId="43" fontId="0" fillId="0" borderId="0" xfId="42" applyFont="1" applyFill="1" applyAlignment="1">
      <alignment horizontal="center" vertical="top" wrapText="1"/>
    </xf>
    <xf numFmtId="43" fontId="58" fillId="0" borderId="12" xfId="42" applyFont="1" applyBorder="1" applyAlignment="1">
      <alignment horizontal="center" vertical="top" wrapText="1"/>
    </xf>
    <xf numFmtId="4" fontId="58" fillId="0" borderId="20" xfId="42" applyNumberFormat="1" applyFont="1" applyFill="1" applyBorder="1" applyAlignment="1">
      <alignment horizontal="right" vertical="top"/>
    </xf>
    <xf numFmtId="43" fontId="58" fillId="0" borderId="26" xfId="42" applyFont="1" applyBorder="1" applyAlignment="1">
      <alignment horizontal="center" vertical="top" wrapText="1"/>
    </xf>
    <xf numFmtId="43" fontId="58" fillId="0" borderId="27" xfId="42" applyFont="1" applyBorder="1" applyAlignment="1">
      <alignment horizontal="center" vertical="top" wrapText="1"/>
    </xf>
    <xf numFmtId="179" fontId="58" fillId="0" borderId="26" xfId="42" applyNumberFormat="1" applyFont="1" applyBorder="1" applyAlignment="1">
      <alignment horizontal="center" vertical="top" wrapText="1"/>
    </xf>
    <xf numFmtId="179" fontId="58" fillId="0" borderId="28" xfId="42" applyNumberFormat="1" applyFont="1" applyBorder="1" applyAlignment="1">
      <alignment horizontal="center" vertical="top" wrapText="1"/>
    </xf>
    <xf numFmtId="43" fontId="58" fillId="0" borderId="29" xfId="42" applyFont="1" applyBorder="1" applyAlignment="1">
      <alignment horizontal="center" vertical="top" wrapText="1"/>
    </xf>
    <xf numFmtId="43" fontId="58" fillId="0" borderId="30" xfId="42" applyFont="1" applyBorder="1" applyAlignment="1">
      <alignment horizontal="center" vertical="top" wrapText="1"/>
    </xf>
    <xf numFmtId="43" fontId="59" fillId="0" borderId="0" xfId="42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43" fontId="58" fillId="0" borderId="0" xfId="42" applyFont="1" applyBorder="1" applyAlignment="1">
      <alignment horizontal="center" vertical="top" wrapText="1"/>
    </xf>
    <xf numFmtId="0" fontId="56" fillId="0" borderId="0" xfId="0" applyFont="1" applyBorder="1" applyAlignment="1">
      <alignment horizontal="right" vertical="top"/>
    </xf>
    <xf numFmtId="179" fontId="56" fillId="0" borderId="0" xfId="42" applyNumberFormat="1" applyFont="1" applyBorder="1" applyAlignment="1">
      <alignment horizontal="right" vertical="top"/>
    </xf>
    <xf numFmtId="178" fontId="56" fillId="0" borderId="0" xfId="0" applyNumberFormat="1" applyFont="1" applyBorder="1" applyAlignment="1">
      <alignment horizontal="right" vertical="top"/>
    </xf>
    <xf numFmtId="43" fontId="56" fillId="0" borderId="0" xfId="42" applyFont="1" applyBorder="1" applyAlignment="1">
      <alignment vertical="top"/>
    </xf>
    <xf numFmtId="43" fontId="56" fillId="0" borderId="0" xfId="42" applyFont="1" applyBorder="1" applyAlignment="1">
      <alignment horizontal="right" vertical="top"/>
    </xf>
    <xf numFmtId="43" fontId="56" fillId="0" borderId="0" xfId="42" applyFont="1" applyFill="1" applyBorder="1" applyAlignment="1">
      <alignment horizontal="right" vertical="top"/>
    </xf>
    <xf numFmtId="43" fontId="56" fillId="0" borderId="0" xfId="42" applyFont="1" applyFill="1" applyBorder="1" applyAlignment="1">
      <alignment vertical="top"/>
    </xf>
    <xf numFmtId="43" fontId="56" fillId="0" borderId="0" xfId="0" applyNumberFormat="1" applyFont="1" applyBorder="1" applyAlignment="1">
      <alignment vertical="top"/>
    </xf>
    <xf numFmtId="193" fontId="56" fillId="0" borderId="0" xfId="42" applyNumberFormat="1" applyFont="1" applyFill="1" applyBorder="1" applyAlignment="1">
      <alignment vertical="top"/>
    </xf>
    <xf numFmtId="43" fontId="59" fillId="0" borderId="0" xfId="42" applyFont="1" applyFill="1" applyBorder="1" applyAlignment="1">
      <alignment vertical="top"/>
    </xf>
    <xf numFmtId="43" fontId="56" fillId="0" borderId="0" xfId="42" applyNumberFormat="1" applyFont="1" applyFill="1" applyBorder="1" applyAlignment="1">
      <alignment vertical="top"/>
    </xf>
    <xf numFmtId="43" fontId="56" fillId="0" borderId="0" xfId="42" applyNumberFormat="1" applyFont="1" applyFill="1" applyBorder="1" applyAlignment="1">
      <alignment horizontal="right" vertical="top"/>
    </xf>
    <xf numFmtId="178" fontId="56" fillId="0" borderId="0" xfId="0" applyNumberFormat="1" applyFont="1" applyFill="1" applyBorder="1" applyAlignment="1">
      <alignment horizontal="right" vertical="top"/>
    </xf>
    <xf numFmtId="179" fontId="56" fillId="0" borderId="0" xfId="42" applyNumberFormat="1" applyFont="1" applyFill="1" applyBorder="1" applyAlignment="1">
      <alignment vertical="top"/>
    </xf>
    <xf numFmtId="3" fontId="56" fillId="0" borderId="0" xfId="0" applyNumberFormat="1" applyFont="1" applyFill="1" applyBorder="1" applyAlignment="1">
      <alignment vertical="top"/>
    </xf>
    <xf numFmtId="182" fontId="56" fillId="0" borderId="0" xfId="42" applyNumberFormat="1" applyFont="1" applyFill="1" applyBorder="1" applyAlignment="1">
      <alignment horizontal="right" vertical="top"/>
    </xf>
    <xf numFmtId="182" fontId="56" fillId="0" borderId="0" xfId="0" applyNumberFormat="1" applyFont="1" applyFill="1" applyBorder="1" applyAlignment="1">
      <alignment horizontal="right" vertical="top"/>
    </xf>
    <xf numFmtId="179" fontId="56" fillId="0" borderId="0" xfId="42" applyNumberFormat="1" applyFont="1" applyFill="1" applyBorder="1" applyAlignment="1">
      <alignment horizontal="right" vertical="top"/>
    </xf>
    <xf numFmtId="182" fontId="56" fillId="0" borderId="0" xfId="0" applyNumberFormat="1" applyFont="1" applyFill="1" applyBorder="1" applyAlignment="1">
      <alignment vertical="top"/>
    </xf>
    <xf numFmtId="0" fontId="56" fillId="0" borderId="0" xfId="0" applyFont="1" applyFill="1" applyBorder="1" applyAlignment="1">
      <alignment horizontal="center" vertical="top"/>
    </xf>
    <xf numFmtId="193" fontId="56" fillId="0" borderId="0" xfId="0" applyNumberFormat="1" applyFont="1" applyFill="1" applyBorder="1" applyAlignment="1">
      <alignment horizontal="right" vertical="top"/>
    </xf>
    <xf numFmtId="43" fontId="56" fillId="0" borderId="0" xfId="0" applyNumberFormat="1" applyFont="1" applyFill="1" applyBorder="1" applyAlignment="1">
      <alignment horizontal="right" vertical="top"/>
    </xf>
    <xf numFmtId="182" fontId="56" fillId="0" borderId="0" xfId="42" applyNumberFormat="1" applyFont="1" applyFill="1" applyBorder="1" applyAlignment="1">
      <alignment vertical="top"/>
    </xf>
    <xf numFmtId="9" fontId="0" fillId="0" borderId="0" xfId="63" applyFont="1" applyAlignment="1">
      <alignment vertical="top"/>
    </xf>
    <xf numFmtId="9" fontId="5" fillId="0" borderId="0" xfId="63" applyFont="1" applyAlignment="1">
      <alignment vertical="top"/>
    </xf>
    <xf numFmtId="179" fontId="58" fillId="0" borderId="0" xfId="42" applyNumberFormat="1" applyFont="1" applyBorder="1" applyAlignment="1">
      <alignment horizontal="center" vertical="top" wrapText="1"/>
    </xf>
    <xf numFmtId="43" fontId="60" fillId="0" borderId="0" xfId="42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9" fillId="34" borderId="10" xfId="0" applyFont="1" applyFill="1" applyBorder="1" applyAlignment="1">
      <alignment vertical="top"/>
    </xf>
    <xf numFmtId="0" fontId="14" fillId="34" borderId="15" xfId="0" applyFont="1" applyFill="1" applyBorder="1" applyAlignment="1">
      <alignment horizontal="center" vertical="top" wrapText="1" readingOrder="1"/>
    </xf>
    <xf numFmtId="0" fontId="9" fillId="33" borderId="14" xfId="0" applyFont="1" applyFill="1" applyBorder="1" applyAlignment="1">
      <alignment vertical="top"/>
    </xf>
    <xf numFmtId="0" fontId="9" fillId="33" borderId="14" xfId="0" applyFont="1" applyFill="1" applyBorder="1" applyAlignment="1">
      <alignment horizontal="center" vertical="top"/>
    </xf>
    <xf numFmtId="0" fontId="9" fillId="34" borderId="20" xfId="0" applyFont="1" applyFill="1" applyBorder="1" applyAlignment="1">
      <alignment vertical="top"/>
    </xf>
    <xf numFmtId="0" fontId="14" fillId="34" borderId="15" xfId="0" applyFont="1" applyFill="1" applyBorder="1" applyAlignment="1">
      <alignment horizontal="center" vertical="top" wrapText="1" readingOrder="1"/>
    </xf>
    <xf numFmtId="0" fontId="14" fillId="34" borderId="14" xfId="0" applyFont="1" applyFill="1" applyBorder="1" applyAlignment="1">
      <alignment horizontal="center" vertical="top" wrapText="1" readingOrder="1"/>
    </xf>
    <xf numFmtId="0" fontId="14" fillId="33" borderId="12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 readingOrder="1"/>
    </xf>
    <xf numFmtId="0" fontId="14" fillId="33" borderId="12" xfId="0" applyFont="1" applyFill="1" applyBorder="1" applyAlignment="1">
      <alignment horizontal="center" vertical="top" wrapText="1" readingOrder="1"/>
    </xf>
    <xf numFmtId="0" fontId="14" fillId="33" borderId="12" xfId="0" applyFont="1" applyFill="1" applyBorder="1" applyAlignment="1">
      <alignment horizontal="left" vertical="top" wrapText="1" readingOrder="1"/>
    </xf>
    <xf numFmtId="49" fontId="9" fillId="0" borderId="10" xfId="0" applyNumberFormat="1" applyFont="1" applyBorder="1" applyAlignment="1">
      <alignment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3" fontId="8" fillId="0" borderId="23" xfId="0" applyNumberFormat="1" applyFont="1" applyBorder="1" applyAlignment="1">
      <alignment horizontal="right" vertical="top"/>
    </xf>
    <xf numFmtId="43" fontId="8" fillId="0" borderId="0" xfId="42" applyFont="1" applyBorder="1" applyAlignment="1">
      <alignment vertical="top"/>
    </xf>
    <xf numFmtId="4" fontId="8" fillId="0" borderId="20" xfId="42" applyNumberFormat="1" applyFont="1" applyFill="1" applyBorder="1" applyAlignment="1">
      <alignment horizontal="right" vertical="top"/>
    </xf>
    <xf numFmtId="4" fontId="8" fillId="0" borderId="23" xfId="0" applyNumberFormat="1" applyFont="1" applyBorder="1" applyAlignment="1">
      <alignment horizontal="right" vertical="top"/>
    </xf>
    <xf numFmtId="49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8" fillId="0" borderId="1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20" xfId="0" applyNumberFormat="1" applyFont="1" applyFill="1" applyBorder="1" applyAlignment="1">
      <alignment horizontal="right" vertical="top"/>
    </xf>
    <xf numFmtId="3" fontId="8" fillId="0" borderId="20" xfId="42" applyNumberFormat="1" applyFont="1" applyFill="1" applyBorder="1" applyAlignment="1">
      <alignment horizontal="right" vertical="top"/>
    </xf>
    <xf numFmtId="43" fontId="8" fillId="0" borderId="12" xfId="42" applyFont="1" applyBorder="1" applyAlignment="1">
      <alignment vertical="top"/>
    </xf>
    <xf numFmtId="4" fontId="8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4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4" fontId="8" fillId="0" borderId="10" xfId="0" applyNumberFormat="1" applyFont="1" applyBorder="1" applyAlignment="1">
      <alignment horizontal="right" vertical="top"/>
    </xf>
    <xf numFmtId="49" fontId="9" fillId="0" borderId="13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3" fontId="8" fillId="0" borderId="23" xfId="42" applyNumberFormat="1" applyFont="1" applyFill="1" applyBorder="1" applyAlignment="1">
      <alignment horizontal="right" vertical="top"/>
    </xf>
    <xf numFmtId="43" fontId="8" fillId="0" borderId="15" xfId="42" applyFont="1" applyBorder="1" applyAlignment="1">
      <alignment vertical="top"/>
    </xf>
    <xf numFmtId="4" fontId="8" fillId="0" borderId="23" xfId="42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right" vertical="top" wrapText="1"/>
    </xf>
    <xf numFmtId="49" fontId="9" fillId="35" borderId="12" xfId="0" applyNumberFormat="1" applyFont="1" applyFill="1" applyBorder="1" applyAlignment="1">
      <alignment vertical="top"/>
    </xf>
    <xf numFmtId="0" fontId="8" fillId="35" borderId="20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/>
    </xf>
    <xf numFmtId="0" fontId="8" fillId="34" borderId="12" xfId="0" applyFont="1" applyFill="1" applyBorder="1" applyAlignment="1">
      <alignment vertical="top"/>
    </xf>
    <xf numFmtId="0" fontId="8" fillId="34" borderId="12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2" xfId="0" applyFont="1" applyFill="1" applyBorder="1" applyAlignment="1">
      <alignment horizontal="left" vertical="top"/>
    </xf>
    <xf numFmtId="49" fontId="8" fillId="35" borderId="12" xfId="0" applyNumberFormat="1" applyFont="1" applyFill="1" applyBorder="1" applyAlignment="1">
      <alignment vertical="top"/>
    </xf>
    <xf numFmtId="0" fontId="8" fillId="34" borderId="14" xfId="0" applyFont="1" applyFill="1" applyBorder="1" applyAlignment="1">
      <alignment vertical="top"/>
    </xf>
    <xf numFmtId="0" fontId="8" fillId="34" borderId="12" xfId="0" applyFont="1" applyFill="1" applyBorder="1" applyAlignment="1">
      <alignment vertical="top"/>
    </xf>
    <xf numFmtId="49" fontId="8" fillId="34" borderId="12" xfId="0" applyNumberFormat="1" applyFont="1" applyFill="1" applyBorder="1" applyAlignment="1">
      <alignment vertical="top"/>
    </xf>
    <xf numFmtId="0" fontId="8" fillId="34" borderId="15" xfId="0" applyFont="1" applyFill="1" applyBorder="1" applyAlignment="1">
      <alignment vertical="top"/>
    </xf>
    <xf numFmtId="3" fontId="9" fillId="34" borderId="15" xfId="0" applyNumberFormat="1" applyFont="1" applyFill="1" applyBorder="1" applyAlignment="1">
      <alignment horizontal="right" vertical="top"/>
    </xf>
    <xf numFmtId="4" fontId="9" fillId="34" borderId="15" xfId="0" applyNumberFormat="1" applyFont="1" applyFill="1" applyBorder="1" applyAlignment="1">
      <alignment horizontal="right" vertical="top"/>
    </xf>
    <xf numFmtId="4" fontId="6" fillId="33" borderId="22" xfId="0" applyNumberFormat="1" applyFont="1" applyFill="1" applyBorder="1" applyAlignment="1">
      <alignment horizontal="center" vertical="top" wrapText="1"/>
    </xf>
    <xf numFmtId="4" fontId="6" fillId="33" borderId="18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6" fillId="33" borderId="19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20" xfId="0" applyFont="1" applyFill="1" applyBorder="1" applyAlignment="1">
      <alignment horizontal="left" vertical="top"/>
    </xf>
    <xf numFmtId="0" fontId="6" fillId="34" borderId="19" xfId="0" applyFont="1" applyFill="1" applyBorder="1" applyAlignment="1">
      <alignment horizontal="center" vertical="top" wrapText="1" readingOrder="1"/>
    </xf>
    <xf numFmtId="0" fontId="6" fillId="34" borderId="15" xfId="0" applyFont="1" applyFill="1" applyBorder="1" applyAlignment="1">
      <alignment horizontal="center" vertical="top" wrapText="1" readingOrder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5" fillId="35" borderId="17" xfId="0" applyFont="1" applyFill="1" applyBorder="1" applyAlignment="1">
      <alignment horizontal="center" vertical="top"/>
    </xf>
    <xf numFmtId="0" fontId="5" fillId="35" borderId="22" xfId="0" applyFont="1" applyFill="1" applyBorder="1" applyAlignment="1">
      <alignment horizontal="center" vertical="top"/>
    </xf>
    <xf numFmtId="0" fontId="5" fillId="35" borderId="25" xfId="0" applyFont="1" applyFill="1" applyBorder="1" applyAlignment="1">
      <alignment horizontal="center" vertical="top"/>
    </xf>
    <xf numFmtId="0" fontId="5" fillId="35" borderId="23" xfId="0" applyFont="1" applyFill="1" applyBorder="1" applyAlignment="1">
      <alignment horizontal="center" vertical="top"/>
    </xf>
    <xf numFmtId="4" fontId="6" fillId="33" borderId="23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35" borderId="17" xfId="0" applyFont="1" applyFill="1" applyBorder="1" applyAlignment="1">
      <alignment horizontal="left" vertical="top" wrapText="1"/>
    </xf>
    <xf numFmtId="0" fontId="5" fillId="35" borderId="25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vertical="top" wrapText="1" readingOrder="1"/>
    </xf>
    <xf numFmtId="4" fontId="6" fillId="33" borderId="20" xfId="0" applyNumberFormat="1" applyFont="1" applyFill="1" applyBorder="1" applyAlignment="1">
      <alignment horizontal="center" vertical="top" wrapText="1"/>
    </xf>
    <xf numFmtId="4" fontId="6" fillId="33" borderId="31" xfId="0" applyNumberFormat="1" applyFont="1" applyFill="1" applyBorder="1" applyAlignment="1">
      <alignment horizontal="center" vertical="top" wrapText="1"/>
    </xf>
    <xf numFmtId="4" fontId="6" fillId="33" borderId="32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78" fontId="6" fillId="33" borderId="17" xfId="0" applyNumberFormat="1" applyFont="1" applyFill="1" applyBorder="1" applyAlignment="1">
      <alignment horizontal="center" vertical="top" wrapText="1"/>
    </xf>
    <xf numFmtId="178" fontId="6" fillId="33" borderId="25" xfId="0" applyNumberFormat="1" applyFont="1" applyFill="1" applyBorder="1" applyAlignment="1">
      <alignment horizontal="center" vertical="top" wrapText="1"/>
    </xf>
    <xf numFmtId="178" fontId="4" fillId="0" borderId="0" xfId="0" applyNumberFormat="1" applyFont="1" applyAlignment="1">
      <alignment horizontal="right" vertical="top" wrapText="1"/>
    </xf>
    <xf numFmtId="0" fontId="6" fillId="34" borderId="19" xfId="0" applyFont="1" applyFill="1" applyBorder="1" applyAlignment="1">
      <alignment vertical="top" wrapText="1" readingOrder="1"/>
    </xf>
    <xf numFmtId="178" fontId="6" fillId="33" borderId="22" xfId="0" applyNumberFormat="1" applyFont="1" applyFill="1" applyBorder="1" applyAlignment="1">
      <alignment horizontal="center" vertical="top" wrapText="1"/>
    </xf>
    <xf numFmtId="178" fontId="6" fillId="33" borderId="23" xfId="0" applyNumberFormat="1" applyFont="1" applyFill="1" applyBorder="1" applyAlignment="1">
      <alignment horizontal="center" vertical="top" wrapText="1"/>
    </xf>
    <xf numFmtId="178" fontId="6" fillId="33" borderId="10" xfId="0" applyNumberFormat="1" applyFont="1" applyFill="1" applyBorder="1" applyAlignment="1">
      <alignment horizontal="center" vertical="top" wrapText="1"/>
    </xf>
    <xf numFmtId="178" fontId="6" fillId="33" borderId="20" xfId="0" applyNumberFormat="1" applyFont="1" applyFill="1" applyBorder="1" applyAlignment="1">
      <alignment horizontal="center" vertical="top" wrapText="1"/>
    </xf>
    <xf numFmtId="43" fontId="58" fillId="0" borderId="0" xfId="42" applyFont="1" applyBorder="1" applyAlignment="1">
      <alignment horizontal="left" vertical="top" wrapText="1"/>
    </xf>
    <xf numFmtId="43" fontId="60" fillId="0" borderId="0" xfId="42" applyFont="1" applyBorder="1" applyAlignment="1">
      <alignment horizontal="left" vertical="top" wrapText="1"/>
    </xf>
    <xf numFmtId="3" fontId="6" fillId="33" borderId="22" xfId="0" applyNumberFormat="1" applyFont="1" applyFill="1" applyBorder="1" applyAlignment="1">
      <alignment horizontal="center" vertical="top" wrapText="1"/>
    </xf>
    <xf numFmtId="3" fontId="6" fillId="33" borderId="23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 wrapText="1"/>
    </xf>
    <xf numFmtId="3" fontId="6" fillId="33" borderId="20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horizontal="left" vertical="top" wrapText="1"/>
    </xf>
    <xf numFmtId="0" fontId="5" fillId="35" borderId="24" xfId="0" applyFont="1" applyFill="1" applyBorder="1" applyAlignment="1">
      <alignment horizontal="left" vertical="top"/>
    </xf>
    <xf numFmtId="0" fontId="9" fillId="35" borderId="17" xfId="0" applyFont="1" applyFill="1" applyBorder="1" applyAlignment="1">
      <alignment horizontal="center" vertical="top"/>
    </xf>
    <xf numFmtId="0" fontId="9" fillId="35" borderId="22" xfId="0" applyFont="1" applyFill="1" applyBorder="1" applyAlignment="1">
      <alignment horizontal="center" vertical="top"/>
    </xf>
    <xf numFmtId="0" fontId="9" fillId="35" borderId="25" xfId="0" applyFont="1" applyFill="1" applyBorder="1" applyAlignment="1">
      <alignment horizontal="center" vertical="top"/>
    </xf>
    <xf numFmtId="0" fontId="9" fillId="35" borderId="2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4" fontId="13" fillId="0" borderId="0" xfId="0" applyNumberFormat="1" applyFont="1" applyAlignment="1">
      <alignment horizontal="right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20" xfId="0" applyFont="1" applyFill="1" applyBorder="1" applyAlignment="1">
      <alignment horizontal="center" vertical="top"/>
    </xf>
    <xf numFmtId="0" fontId="14" fillId="34" borderId="19" xfId="0" applyFont="1" applyFill="1" applyBorder="1" applyAlignment="1">
      <alignment horizontal="center" vertical="top" wrapText="1" readingOrder="1"/>
    </xf>
    <xf numFmtId="0" fontId="14" fillId="34" borderId="15" xfId="0" applyFont="1" applyFill="1" applyBorder="1" applyAlignment="1">
      <alignment horizontal="center" vertical="top" wrapText="1" readingOrder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4" fontId="14" fillId="33" borderId="22" xfId="0" applyNumberFormat="1" applyFont="1" applyFill="1" applyBorder="1" applyAlignment="1">
      <alignment horizontal="center" vertical="top" wrapText="1"/>
    </xf>
    <xf numFmtId="4" fontId="14" fillId="33" borderId="23" xfId="0" applyNumberFormat="1" applyFont="1" applyFill="1" applyBorder="1" applyAlignment="1">
      <alignment horizontal="center" vertical="top" wrapText="1"/>
    </xf>
    <xf numFmtId="4" fontId="14" fillId="33" borderId="17" xfId="0" applyNumberFormat="1" applyFont="1" applyFill="1" applyBorder="1" applyAlignment="1">
      <alignment horizontal="center" vertical="top" wrapText="1"/>
    </xf>
    <xf numFmtId="4" fontId="14" fillId="33" borderId="25" xfId="0" applyNumberFormat="1" applyFont="1" applyFill="1" applyBorder="1" applyAlignment="1">
      <alignment horizontal="center"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3" fontId="14" fillId="33" borderId="20" xfId="0" applyNumberFormat="1" applyFont="1" applyFill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7</xdr:row>
      <xdr:rowOff>104775</xdr:rowOff>
    </xdr:to>
    <xdr:pic>
      <xdr:nvPicPr>
        <xdr:cNvPr id="1" name="Picture 2" descr="UN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7</xdr:row>
      <xdr:rowOff>104775</xdr:rowOff>
    </xdr:to>
    <xdr:pic>
      <xdr:nvPicPr>
        <xdr:cNvPr id="1" name="Picture 2" descr="UN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7</xdr:row>
      <xdr:rowOff>104775</xdr:rowOff>
    </xdr:to>
    <xdr:pic>
      <xdr:nvPicPr>
        <xdr:cNvPr id="1" name="Picture 2" descr="UN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7</xdr:row>
      <xdr:rowOff>66675</xdr:rowOff>
    </xdr:to>
    <xdr:pic>
      <xdr:nvPicPr>
        <xdr:cNvPr id="1" name="Picture 2" descr="UN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7</xdr:row>
      <xdr:rowOff>66675</xdr:rowOff>
    </xdr:to>
    <xdr:pic>
      <xdr:nvPicPr>
        <xdr:cNvPr id="1" name="Picture 2" descr="UN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SheetLayoutView="77" workbookViewId="0" topLeftCell="A15">
      <selection activeCell="L40" sqref="L40"/>
    </sheetView>
  </sheetViews>
  <sheetFormatPr defaultColWidth="6.8515625" defaultRowHeight="12.75"/>
  <cols>
    <col min="1" max="1" width="20.421875" style="0" bestFit="1" customWidth="1"/>
    <col min="2" max="2" width="36.00390625" style="10" customWidth="1"/>
    <col min="3" max="3" width="21.7109375" style="10" customWidth="1"/>
    <col min="4" max="4" width="11.8515625" style="0" customWidth="1"/>
    <col min="5" max="6" width="8.7109375" style="0" customWidth="1"/>
    <col min="7" max="7" width="10.7109375" style="61" customWidth="1"/>
    <col min="8" max="8" width="7.7109375" style="10" customWidth="1"/>
    <col min="9" max="10" width="6.7109375" style="0" customWidth="1"/>
    <col min="11" max="11" width="7.28125" style="0" customWidth="1"/>
    <col min="12" max="12" width="9.7109375" style="0" customWidth="1"/>
    <col min="13" max="13" width="38.7109375" style="0" customWidth="1"/>
    <col min="14" max="16" width="14.7109375" style="78" customWidth="1"/>
  </cols>
  <sheetData>
    <row r="1" ht="21" customHeight="1">
      <c r="N1" s="133" t="s">
        <v>101</v>
      </c>
    </row>
    <row r="2" spans="1:16" ht="17.25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spans="1:16" ht="14.25" customHeight="1">
      <c r="A3" s="428" t="s">
        <v>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4:9" ht="14.25" customHeight="1">
      <c r="D4" s="6"/>
      <c r="E4" s="6"/>
      <c r="F4" s="6"/>
      <c r="G4" s="62"/>
      <c r="H4" s="14"/>
      <c r="I4" s="6"/>
    </row>
    <row r="5" spans="4:9" ht="14.25" customHeight="1">
      <c r="D5" s="6"/>
      <c r="E5" s="6"/>
      <c r="F5" s="6"/>
      <c r="G5" s="62"/>
      <c r="H5" s="14"/>
      <c r="I5" s="6"/>
    </row>
    <row r="6" spans="4:9" ht="14.25" customHeight="1">
      <c r="D6" s="6"/>
      <c r="E6" s="6"/>
      <c r="F6" s="6"/>
      <c r="G6" s="62"/>
      <c r="H6" s="14"/>
      <c r="I6" s="6"/>
    </row>
    <row r="7" spans="4:9" ht="14.25" customHeight="1">
      <c r="D7" s="6"/>
      <c r="E7" s="6"/>
      <c r="F7" s="6"/>
      <c r="G7" s="62"/>
      <c r="H7" s="14"/>
      <c r="I7" s="6"/>
    </row>
    <row r="8" spans="4:9" ht="14.25" customHeight="1">
      <c r="D8" s="6"/>
      <c r="E8" s="6"/>
      <c r="F8" s="6"/>
      <c r="G8" s="62"/>
      <c r="H8" s="14"/>
      <c r="I8" s="6"/>
    </row>
    <row r="9" spans="4:9" ht="14.25" customHeight="1">
      <c r="D9" s="6"/>
      <c r="E9" s="6"/>
      <c r="F9" s="6"/>
      <c r="G9" s="62"/>
      <c r="H9" s="14"/>
      <c r="I9" s="6"/>
    </row>
    <row r="10" spans="1:6" ht="19.5" customHeight="1">
      <c r="A10" s="1" t="s">
        <v>107</v>
      </c>
      <c r="B10" s="16" t="s">
        <v>32</v>
      </c>
      <c r="C10" s="11"/>
      <c r="D10" s="1"/>
      <c r="E10" s="1"/>
      <c r="F10" s="1"/>
    </row>
    <row r="11" spans="1:6" ht="19.5" customHeight="1">
      <c r="A11" s="1" t="s">
        <v>106</v>
      </c>
      <c r="B11" s="16" t="s">
        <v>26</v>
      </c>
      <c r="C11" s="11"/>
      <c r="D11" s="1"/>
      <c r="E11" s="1"/>
      <c r="F11" s="1"/>
    </row>
    <row r="12" spans="1:15" ht="19.5" customHeight="1">
      <c r="A12" s="1" t="s">
        <v>108</v>
      </c>
      <c r="B12" s="12" t="s">
        <v>33</v>
      </c>
      <c r="C12" s="11"/>
      <c r="D12" s="1"/>
      <c r="E12" s="1"/>
      <c r="F12" s="1"/>
      <c r="N12" s="426"/>
      <c r="O12" s="426"/>
    </row>
    <row r="13" spans="1:16" ht="19.5" customHeight="1">
      <c r="A13" s="3" t="s">
        <v>2</v>
      </c>
      <c r="B13" s="17">
        <v>2010</v>
      </c>
      <c r="C13" s="13"/>
      <c r="D13" s="3"/>
      <c r="E13" s="3"/>
      <c r="F13" s="3"/>
      <c r="G13" s="63"/>
      <c r="H13" s="15"/>
      <c r="I13" s="2"/>
      <c r="J13" s="2"/>
      <c r="K13" s="2"/>
      <c r="L13" s="2"/>
      <c r="M13" s="2"/>
      <c r="N13" s="79"/>
      <c r="O13" s="79"/>
      <c r="P13" s="79"/>
    </row>
    <row r="14" spans="1:16" s="1" customFormat="1" ht="21.75" customHeight="1">
      <c r="A14" s="23" t="s">
        <v>109</v>
      </c>
      <c r="B14" s="429" t="s">
        <v>11</v>
      </c>
      <c r="C14" s="436" t="s">
        <v>3</v>
      </c>
      <c r="D14" s="437"/>
      <c r="E14" s="431" t="s">
        <v>13</v>
      </c>
      <c r="F14" s="432"/>
      <c r="G14" s="424" t="s">
        <v>4</v>
      </c>
      <c r="H14" s="425"/>
      <c r="I14" s="18"/>
      <c r="J14" s="19"/>
      <c r="K14" s="19"/>
      <c r="L14" s="19" t="s">
        <v>5</v>
      </c>
      <c r="M14" s="21"/>
      <c r="N14" s="416" t="s">
        <v>19</v>
      </c>
      <c r="O14" s="418" t="s">
        <v>20</v>
      </c>
      <c r="P14" s="416" t="s">
        <v>21</v>
      </c>
    </row>
    <row r="15" spans="1:16" s="1" customFormat="1" ht="23.25" customHeight="1">
      <c r="A15" s="24"/>
      <c r="B15" s="430"/>
      <c r="C15" s="438"/>
      <c r="D15" s="439"/>
      <c r="E15" s="20" t="s">
        <v>6</v>
      </c>
      <c r="F15" s="35" t="s">
        <v>7</v>
      </c>
      <c r="G15" s="69" t="s">
        <v>70</v>
      </c>
      <c r="H15" s="266" t="s">
        <v>111</v>
      </c>
      <c r="I15" s="22" t="s">
        <v>8</v>
      </c>
      <c r="J15" s="5" t="s">
        <v>9</v>
      </c>
      <c r="K15" s="5" t="s">
        <v>15</v>
      </c>
      <c r="L15" s="95" t="s">
        <v>17</v>
      </c>
      <c r="M15" s="5" t="s">
        <v>18</v>
      </c>
      <c r="N15" s="417"/>
      <c r="O15" s="419"/>
      <c r="P15" s="417"/>
    </row>
    <row r="16" spans="1:20" ht="24" customHeight="1">
      <c r="A16" s="59" t="s">
        <v>26</v>
      </c>
      <c r="B16" s="433" t="s">
        <v>75</v>
      </c>
      <c r="C16" s="420" t="s">
        <v>68</v>
      </c>
      <c r="D16" s="422" t="s">
        <v>12</v>
      </c>
      <c r="E16" s="51" t="s">
        <v>65</v>
      </c>
      <c r="F16" s="32" t="s">
        <v>22</v>
      </c>
      <c r="G16" s="107" t="s">
        <v>31</v>
      </c>
      <c r="H16" s="109" t="s">
        <v>69</v>
      </c>
      <c r="I16" s="27">
        <v>30079</v>
      </c>
      <c r="J16" s="8" t="s">
        <v>10</v>
      </c>
      <c r="K16" s="28" t="s">
        <v>16</v>
      </c>
      <c r="L16" s="112">
        <v>61300</v>
      </c>
      <c r="M16" s="84" t="s">
        <v>38</v>
      </c>
      <c r="N16" s="92">
        <v>0</v>
      </c>
      <c r="O16" s="92">
        <v>0</v>
      </c>
      <c r="P16" s="92">
        <v>0</v>
      </c>
      <c r="Q16" s="47"/>
      <c r="R16" s="47"/>
      <c r="S16" s="47"/>
      <c r="T16" s="47"/>
    </row>
    <row r="17" spans="1:20" ht="24" customHeight="1">
      <c r="A17" s="60"/>
      <c r="B17" s="434"/>
      <c r="C17" s="421"/>
      <c r="D17" s="423"/>
      <c r="E17" s="7"/>
      <c r="F17" s="9"/>
      <c r="G17" s="107" t="s">
        <v>31</v>
      </c>
      <c r="H17" s="109" t="s">
        <v>69</v>
      </c>
      <c r="I17" s="27">
        <v>30079</v>
      </c>
      <c r="J17" s="8" t="s">
        <v>10</v>
      </c>
      <c r="K17" s="28" t="s">
        <v>16</v>
      </c>
      <c r="L17" s="112">
        <v>71200</v>
      </c>
      <c r="M17" s="84" t="s">
        <v>39</v>
      </c>
      <c r="N17" s="92">
        <v>0</v>
      </c>
      <c r="O17" s="92">
        <v>0</v>
      </c>
      <c r="P17" s="92">
        <v>0</v>
      </c>
      <c r="Q17" s="47"/>
      <c r="R17" s="47"/>
      <c r="S17" s="47"/>
      <c r="T17" s="47"/>
    </row>
    <row r="18" spans="1:20" ht="24" customHeight="1">
      <c r="A18" s="60"/>
      <c r="B18" s="434"/>
      <c r="C18" s="421"/>
      <c r="D18" s="423"/>
      <c r="E18" s="7"/>
      <c r="F18" s="9"/>
      <c r="G18" s="107" t="s">
        <v>31</v>
      </c>
      <c r="H18" s="109" t="s">
        <v>69</v>
      </c>
      <c r="I18" s="27">
        <v>30079</v>
      </c>
      <c r="J18" s="8" t="s">
        <v>10</v>
      </c>
      <c r="K18" s="28" t="s">
        <v>16</v>
      </c>
      <c r="L18" s="112">
        <v>71300</v>
      </c>
      <c r="M18" s="84" t="s">
        <v>44</v>
      </c>
      <c r="N18" s="92">
        <v>6256.3</v>
      </c>
      <c r="O18" s="92">
        <v>6256.3</v>
      </c>
      <c r="P18" s="92">
        <v>0</v>
      </c>
      <c r="Q18" s="47"/>
      <c r="R18" s="47"/>
      <c r="S18" s="47"/>
      <c r="T18" s="47"/>
    </row>
    <row r="19" spans="1:20" ht="24" customHeight="1">
      <c r="A19" s="60"/>
      <c r="B19" s="434"/>
      <c r="C19" s="421"/>
      <c r="D19" s="423"/>
      <c r="E19" s="7"/>
      <c r="F19" s="9"/>
      <c r="G19" s="107" t="s">
        <v>31</v>
      </c>
      <c r="H19" s="109" t="s">
        <v>69</v>
      </c>
      <c r="I19" s="27">
        <v>30079</v>
      </c>
      <c r="J19" s="8" t="s">
        <v>10</v>
      </c>
      <c r="K19" s="28" t="s">
        <v>16</v>
      </c>
      <c r="L19" s="112">
        <v>71400</v>
      </c>
      <c r="M19" s="84" t="s">
        <v>40</v>
      </c>
      <c r="N19" s="92">
        <v>0</v>
      </c>
      <c r="O19" s="92">
        <v>0</v>
      </c>
      <c r="P19" s="92">
        <v>0</v>
      </c>
      <c r="Q19" s="47"/>
      <c r="R19" s="47"/>
      <c r="S19" s="47"/>
      <c r="T19" s="47"/>
    </row>
    <row r="20" spans="1:20" ht="24" customHeight="1">
      <c r="A20" s="60"/>
      <c r="B20" s="434"/>
      <c r="C20" s="421"/>
      <c r="D20" s="423"/>
      <c r="E20" s="7"/>
      <c r="F20" s="9"/>
      <c r="G20" s="107" t="s">
        <v>31</v>
      </c>
      <c r="H20" s="109" t="s">
        <v>69</v>
      </c>
      <c r="I20" s="27">
        <v>30079</v>
      </c>
      <c r="J20" s="8" t="s">
        <v>10</v>
      </c>
      <c r="K20" s="28" t="s">
        <v>16</v>
      </c>
      <c r="L20" s="112">
        <v>72400</v>
      </c>
      <c r="M20" s="84" t="s">
        <v>45</v>
      </c>
      <c r="N20" s="92">
        <v>447.88</v>
      </c>
      <c r="O20" s="92">
        <v>447.88</v>
      </c>
      <c r="P20" s="92">
        <v>0</v>
      </c>
      <c r="Q20" s="47"/>
      <c r="R20" s="47"/>
      <c r="S20" s="47"/>
      <c r="T20" s="47"/>
    </row>
    <row r="21" spans="1:20" ht="24" customHeight="1">
      <c r="A21" s="60"/>
      <c r="B21" s="434"/>
      <c r="C21" s="421"/>
      <c r="D21" s="423"/>
      <c r="E21" s="7"/>
      <c r="F21" s="9"/>
      <c r="G21" s="107" t="s">
        <v>31</v>
      </c>
      <c r="H21" s="109" t="s">
        <v>69</v>
      </c>
      <c r="I21" s="27">
        <v>30079</v>
      </c>
      <c r="J21" s="8" t="s">
        <v>10</v>
      </c>
      <c r="K21" s="28" t="s">
        <v>16</v>
      </c>
      <c r="L21" s="112">
        <v>73100</v>
      </c>
      <c r="M21" s="84" t="s">
        <v>46</v>
      </c>
      <c r="N21" s="92">
        <v>24467.25</v>
      </c>
      <c r="O21" s="92">
        <v>24467.25</v>
      </c>
      <c r="P21" s="92">
        <v>0</v>
      </c>
      <c r="Q21" s="47"/>
      <c r="R21" s="47"/>
      <c r="S21" s="47"/>
      <c r="T21" s="47"/>
    </row>
    <row r="22" spans="1:20" ht="24" customHeight="1">
      <c r="A22" s="60"/>
      <c r="B22" s="434"/>
      <c r="C22" s="421"/>
      <c r="D22" s="423"/>
      <c r="E22" s="7"/>
      <c r="F22" s="9"/>
      <c r="G22" s="107" t="s">
        <v>31</v>
      </c>
      <c r="H22" s="109" t="s">
        <v>69</v>
      </c>
      <c r="I22" s="27">
        <v>30079</v>
      </c>
      <c r="J22" s="8" t="s">
        <v>10</v>
      </c>
      <c r="K22" s="28" t="s">
        <v>16</v>
      </c>
      <c r="L22" s="112">
        <v>73400</v>
      </c>
      <c r="M22" s="84" t="s">
        <v>41</v>
      </c>
      <c r="N22" s="92">
        <v>246.59</v>
      </c>
      <c r="O22" s="92">
        <v>246.59</v>
      </c>
      <c r="P22" s="92">
        <v>0</v>
      </c>
      <c r="Q22" s="47"/>
      <c r="R22" s="47"/>
      <c r="S22" s="47"/>
      <c r="T22" s="47"/>
    </row>
    <row r="23" spans="1:20" ht="24" customHeight="1">
      <c r="A23" s="60"/>
      <c r="B23" s="434"/>
      <c r="C23" s="421"/>
      <c r="D23" s="423"/>
      <c r="E23" s="7"/>
      <c r="F23" s="9"/>
      <c r="G23" s="107" t="s">
        <v>31</v>
      </c>
      <c r="H23" s="109" t="s">
        <v>69</v>
      </c>
      <c r="I23" s="27">
        <v>30079</v>
      </c>
      <c r="J23" s="8" t="s">
        <v>10</v>
      </c>
      <c r="K23" s="28" t="s">
        <v>16</v>
      </c>
      <c r="L23" s="112">
        <v>74200</v>
      </c>
      <c r="M23" s="84" t="s">
        <v>42</v>
      </c>
      <c r="N23" s="92">
        <v>49.72</v>
      </c>
      <c r="O23" s="92">
        <v>49.72</v>
      </c>
      <c r="P23" s="92">
        <v>0</v>
      </c>
      <c r="Q23" s="47"/>
      <c r="R23" s="47"/>
      <c r="S23" s="47"/>
      <c r="T23" s="47"/>
    </row>
    <row r="24" spans="1:20" ht="24" customHeight="1">
      <c r="A24" s="60"/>
      <c r="B24" s="434"/>
      <c r="C24" s="421"/>
      <c r="D24" s="423"/>
      <c r="E24" s="7"/>
      <c r="F24" s="9"/>
      <c r="G24" s="107" t="s">
        <v>31</v>
      </c>
      <c r="H24" s="109" t="s">
        <v>69</v>
      </c>
      <c r="I24" s="27">
        <v>30079</v>
      </c>
      <c r="J24" s="8" t="s">
        <v>10</v>
      </c>
      <c r="K24" s="28" t="s">
        <v>16</v>
      </c>
      <c r="L24" s="112">
        <v>74500</v>
      </c>
      <c r="M24" s="84" t="s">
        <v>47</v>
      </c>
      <c r="N24" s="92">
        <v>689.74</v>
      </c>
      <c r="O24" s="92">
        <v>689.74</v>
      </c>
      <c r="P24" s="92">
        <v>0</v>
      </c>
      <c r="Q24" s="47"/>
      <c r="R24" s="47"/>
      <c r="S24" s="47"/>
      <c r="T24" s="47"/>
    </row>
    <row r="25" spans="1:20" ht="24" customHeight="1">
      <c r="A25" s="60"/>
      <c r="B25" s="434"/>
      <c r="C25" s="421"/>
      <c r="D25" s="423"/>
      <c r="E25" s="7"/>
      <c r="F25" s="9"/>
      <c r="G25" s="107" t="s">
        <v>31</v>
      </c>
      <c r="H25" s="109" t="s">
        <v>69</v>
      </c>
      <c r="I25" s="27">
        <v>30079</v>
      </c>
      <c r="J25" s="8" t="s">
        <v>10</v>
      </c>
      <c r="K25" s="28" t="s">
        <v>16</v>
      </c>
      <c r="L25" s="112">
        <v>75100</v>
      </c>
      <c r="M25" s="84" t="s">
        <v>43</v>
      </c>
      <c r="N25" s="92">
        <v>2224.31</v>
      </c>
      <c r="O25" s="92">
        <v>2224.31</v>
      </c>
      <c r="P25" s="92">
        <v>0</v>
      </c>
      <c r="Q25" s="47"/>
      <c r="R25" s="47"/>
      <c r="S25" s="47"/>
      <c r="T25" s="47"/>
    </row>
    <row r="26" spans="1:20" ht="29.25" customHeight="1">
      <c r="A26" s="60"/>
      <c r="B26" s="435"/>
      <c r="C26" s="421"/>
      <c r="D26" s="423"/>
      <c r="E26" s="7"/>
      <c r="F26" s="9"/>
      <c r="G26" s="108" t="s">
        <v>31</v>
      </c>
      <c r="H26" s="110" t="s">
        <v>69</v>
      </c>
      <c r="I26" s="53">
        <v>30079</v>
      </c>
      <c r="J26" s="54" t="s">
        <v>10</v>
      </c>
      <c r="K26" s="55" t="s">
        <v>16</v>
      </c>
      <c r="L26" s="113">
        <v>76100</v>
      </c>
      <c r="M26" s="85" t="s">
        <v>30</v>
      </c>
      <c r="N26" s="159">
        <v>-16.52</v>
      </c>
      <c r="O26" s="159">
        <v>-16.52</v>
      </c>
      <c r="P26" s="92">
        <v>0</v>
      </c>
      <c r="Q26" s="47"/>
      <c r="R26" s="47"/>
      <c r="S26" s="47"/>
      <c r="T26" s="47"/>
    </row>
    <row r="27" spans="1:20" ht="24.75" customHeight="1">
      <c r="A27" s="56"/>
      <c r="B27" s="57"/>
      <c r="C27" s="106" t="s">
        <v>71</v>
      </c>
      <c r="D27" s="38"/>
      <c r="E27" s="38"/>
      <c r="F27" s="52"/>
      <c r="G27" s="68"/>
      <c r="H27" s="74"/>
      <c r="I27" s="76"/>
      <c r="J27" s="68"/>
      <c r="K27" s="74"/>
      <c r="L27" s="77"/>
      <c r="M27" s="68"/>
      <c r="N27" s="93">
        <f>SUM(N16:N26)</f>
        <v>34365.270000000004</v>
      </c>
      <c r="O27" s="94">
        <f>SUM(O16:O26)</f>
        <v>34365.270000000004</v>
      </c>
      <c r="P27" s="93">
        <f>SUM(P16:P26)</f>
        <v>0</v>
      </c>
      <c r="Q27" s="47"/>
      <c r="R27" s="47"/>
      <c r="S27" s="47"/>
      <c r="T27" s="47"/>
    </row>
    <row r="28" spans="7:20" ht="9.75" customHeight="1">
      <c r="G28" s="47"/>
      <c r="H28" s="75"/>
      <c r="I28" s="47"/>
      <c r="J28" s="47"/>
      <c r="K28" s="47"/>
      <c r="L28" s="47"/>
      <c r="M28" s="47"/>
      <c r="N28" s="72"/>
      <c r="O28" s="71"/>
      <c r="P28" s="71"/>
      <c r="Q28" s="47"/>
      <c r="R28" s="47"/>
      <c r="S28" s="47"/>
      <c r="T28" s="47"/>
    </row>
    <row r="29" spans="7:20" ht="12.75" customHeight="1">
      <c r="G29" s="47"/>
      <c r="H29" s="75"/>
      <c r="I29" s="47"/>
      <c r="J29" s="47"/>
      <c r="K29" s="47"/>
      <c r="L29" s="47"/>
      <c r="M29" s="47"/>
      <c r="N29" s="72"/>
      <c r="O29" s="71"/>
      <c r="P29" s="71"/>
      <c r="Q29" s="47"/>
      <c r="R29" s="47"/>
      <c r="S29" s="47"/>
      <c r="T29" s="47"/>
    </row>
    <row r="30" spans="7:20" ht="12.75" customHeight="1">
      <c r="G30" s="47"/>
      <c r="H30" s="75"/>
      <c r="I30" s="47"/>
      <c r="J30" s="47"/>
      <c r="K30" s="47"/>
      <c r="L30" s="47"/>
      <c r="M30" s="47"/>
      <c r="N30" s="72"/>
      <c r="O30" s="71"/>
      <c r="P30" s="71"/>
      <c r="Q30" s="47"/>
      <c r="R30" s="47"/>
      <c r="S30" s="47"/>
      <c r="T30" s="47"/>
    </row>
    <row r="31" spans="7:20" ht="12.75" customHeight="1">
      <c r="G31" s="47"/>
      <c r="H31" s="75"/>
      <c r="I31" s="47"/>
      <c r="J31" s="47"/>
      <c r="K31" s="47"/>
      <c r="L31" s="47"/>
      <c r="M31" s="47"/>
      <c r="N31" s="72"/>
      <c r="O31" s="71"/>
      <c r="P31" s="71"/>
      <c r="Q31" s="47"/>
      <c r="R31" s="47"/>
      <c r="S31" s="47"/>
      <c r="T31" s="47"/>
    </row>
    <row r="32" spans="7:20" ht="12.75" customHeight="1">
      <c r="G32" s="47"/>
      <c r="H32" s="75"/>
      <c r="I32" s="47"/>
      <c r="J32" s="47"/>
      <c r="K32" s="47"/>
      <c r="L32" s="47"/>
      <c r="M32" s="47"/>
      <c r="N32" s="72"/>
      <c r="O32" s="71"/>
      <c r="P32" s="71"/>
      <c r="Q32" s="47"/>
      <c r="R32" s="47"/>
      <c r="S32" s="47"/>
      <c r="T32" s="47"/>
    </row>
    <row r="33" spans="7:20" ht="12.75" customHeight="1">
      <c r="G33" s="47"/>
      <c r="H33" s="75"/>
      <c r="I33" s="47"/>
      <c r="J33" s="47"/>
      <c r="K33" s="47"/>
      <c r="L33" s="47"/>
      <c r="M33" s="47"/>
      <c r="N33" s="72"/>
      <c r="O33" s="71"/>
      <c r="P33" s="71"/>
      <c r="Q33" s="47"/>
      <c r="R33" s="47"/>
      <c r="S33" s="47"/>
      <c r="T33" s="47"/>
    </row>
    <row r="34" spans="7:20" ht="12.75" customHeight="1">
      <c r="G34" s="47"/>
      <c r="H34" s="75"/>
      <c r="I34" s="47"/>
      <c r="J34" s="47"/>
      <c r="K34" s="47"/>
      <c r="L34" s="47"/>
      <c r="M34" s="47"/>
      <c r="N34" s="72"/>
      <c r="O34" s="71"/>
      <c r="P34" s="71"/>
      <c r="Q34" s="47"/>
      <c r="R34" s="47"/>
      <c r="S34" s="47"/>
      <c r="T34" s="47"/>
    </row>
    <row r="35" spans="7:20" ht="12.75" customHeight="1">
      <c r="G35" s="47"/>
      <c r="H35" s="75"/>
      <c r="I35" s="47"/>
      <c r="J35" s="47"/>
      <c r="K35" s="47"/>
      <c r="L35" s="47"/>
      <c r="M35" s="47"/>
      <c r="N35" s="71"/>
      <c r="O35" s="71"/>
      <c r="P35" s="71"/>
      <c r="Q35" s="47"/>
      <c r="R35" s="47"/>
      <c r="S35" s="47"/>
      <c r="T35" s="47"/>
    </row>
    <row r="36" spans="7:20" ht="12.75" customHeight="1">
      <c r="G36" s="47"/>
      <c r="H36" s="75"/>
      <c r="I36" s="47"/>
      <c r="J36" s="47"/>
      <c r="K36" s="47"/>
      <c r="L36" s="47"/>
      <c r="M36" s="47"/>
      <c r="N36" s="71"/>
      <c r="O36" s="71"/>
      <c r="P36" s="71"/>
      <c r="Q36" s="47"/>
      <c r="R36" s="47"/>
      <c r="S36" s="47"/>
      <c r="T36" s="47"/>
    </row>
    <row r="37" spans="7:20" ht="12.75" customHeight="1">
      <c r="G37" s="47"/>
      <c r="H37" s="75"/>
      <c r="I37" s="47"/>
      <c r="J37" s="47"/>
      <c r="K37" s="47"/>
      <c r="L37" s="47"/>
      <c r="M37" s="47"/>
      <c r="N37" s="71"/>
      <c r="O37" s="71"/>
      <c r="P37" s="71"/>
      <c r="Q37" s="47"/>
      <c r="R37" s="47"/>
      <c r="S37" s="47"/>
      <c r="T37" s="47"/>
    </row>
    <row r="38" spans="7:20" ht="12.75" customHeight="1">
      <c r="G38" s="47"/>
      <c r="H38" s="75"/>
      <c r="I38" s="47"/>
      <c r="J38" s="47"/>
      <c r="K38" s="47"/>
      <c r="L38" s="47"/>
      <c r="M38" s="47"/>
      <c r="N38" s="71"/>
      <c r="O38" s="71"/>
      <c r="P38" s="71"/>
      <c r="Q38" s="47"/>
      <c r="R38" s="47"/>
      <c r="S38" s="47"/>
      <c r="T38" s="47"/>
    </row>
    <row r="39" spans="7:20" ht="12.75">
      <c r="G39" s="47"/>
      <c r="H39" s="75"/>
      <c r="I39" s="47"/>
      <c r="J39" s="47"/>
      <c r="K39" s="47"/>
      <c r="L39" s="47"/>
      <c r="M39" s="47"/>
      <c r="N39" s="71"/>
      <c r="O39" s="71"/>
      <c r="P39" s="71"/>
      <c r="Q39" s="47"/>
      <c r="R39" s="47"/>
      <c r="S39" s="47"/>
      <c r="T39" s="47"/>
    </row>
  </sheetData>
  <sheetProtection/>
  <mergeCells count="13">
    <mergeCell ref="N12:O12"/>
    <mergeCell ref="A2:P2"/>
    <mergeCell ref="A3:P3"/>
    <mergeCell ref="B14:B15"/>
    <mergeCell ref="E14:F14"/>
    <mergeCell ref="B16:B26"/>
    <mergeCell ref="C14:D15"/>
    <mergeCell ref="N14:N15"/>
    <mergeCell ref="O14:O15"/>
    <mergeCell ref="P14:P15"/>
    <mergeCell ref="C16:C26"/>
    <mergeCell ref="D16:D26"/>
    <mergeCell ref="G14:H14"/>
  </mergeCells>
  <printOptions horizontalCentered="1"/>
  <pageMargins left="0.24" right="0.24" top="0.2" bottom="0.54" header="0.2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OutlineSymbols="0" zoomScale="85" zoomScaleNormal="85" zoomScaleSheetLayoutView="100" zoomScalePageLayoutView="74" workbookViewId="0" topLeftCell="J29">
      <selection activeCell="U60" sqref="U60"/>
    </sheetView>
  </sheetViews>
  <sheetFormatPr defaultColWidth="6.8515625" defaultRowHeight="12.75" customHeight="1"/>
  <cols>
    <col min="1" max="1" width="24.8515625" style="0" bestFit="1" customWidth="1"/>
    <col min="2" max="2" width="24.57421875" style="10" customWidth="1"/>
    <col min="3" max="3" width="21.7109375" style="10" customWidth="1"/>
    <col min="4" max="4" width="13.7109375" style="0" customWidth="1"/>
    <col min="5" max="6" width="10.28125" style="0" customWidth="1"/>
    <col min="7" max="7" width="10.7109375" style="61" customWidth="1"/>
    <col min="8" max="8" width="6.7109375" style="10" customWidth="1"/>
    <col min="9" max="9" width="7.140625" style="0" bestFit="1" customWidth="1"/>
    <col min="10" max="10" width="6.7109375" style="0" customWidth="1"/>
    <col min="11" max="11" width="7.57421875" style="0" customWidth="1"/>
    <col min="12" max="12" width="9.7109375" style="114" customWidth="1"/>
    <col min="13" max="13" width="39.28125" style="0" customWidth="1"/>
    <col min="14" max="14" width="14.7109375" style="78" customWidth="1"/>
    <col min="15" max="15" width="14.7109375" style="78" hidden="1" customWidth="1"/>
    <col min="16" max="17" width="14.7109375" style="78" customWidth="1"/>
    <col min="18" max="18" width="12.421875" style="170" bestFit="1" customWidth="1"/>
    <col min="19" max="19" width="7.00390625" style="0" bestFit="1" customWidth="1"/>
    <col min="20" max="20" width="6.8515625" style="0" customWidth="1"/>
    <col min="21" max="21" width="17.421875" style="0" bestFit="1" customWidth="1"/>
    <col min="22" max="22" width="20.7109375" style="0" bestFit="1" customWidth="1"/>
  </cols>
  <sheetData>
    <row r="1" ht="21" customHeight="1">
      <c r="M1" s="133" t="s">
        <v>101</v>
      </c>
    </row>
    <row r="2" spans="1:17" ht="17.25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4.25" customHeight="1">
      <c r="A3" s="428" t="s">
        <v>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4:9" ht="14.25" customHeight="1">
      <c r="D4" s="6"/>
      <c r="E4" s="6"/>
      <c r="F4" s="6"/>
      <c r="G4" s="62"/>
      <c r="H4" s="14"/>
      <c r="I4" s="6"/>
    </row>
    <row r="5" spans="4:9" ht="14.25" customHeight="1">
      <c r="D5" s="6"/>
      <c r="E5" s="6"/>
      <c r="F5" s="6"/>
      <c r="G5" s="62"/>
      <c r="H5" s="14"/>
      <c r="I5" s="6"/>
    </row>
    <row r="6" spans="4:9" ht="14.25" customHeight="1">
      <c r="D6" s="6"/>
      <c r="E6" s="6"/>
      <c r="F6" s="6"/>
      <c r="G6" s="62"/>
      <c r="H6" s="14"/>
      <c r="I6" s="6"/>
    </row>
    <row r="7" spans="4:9" ht="14.25" customHeight="1">
      <c r="D7" s="6"/>
      <c r="E7" s="6"/>
      <c r="F7" s="6"/>
      <c r="G7" s="62"/>
      <c r="H7" s="14"/>
      <c r="I7" s="6"/>
    </row>
    <row r="8" spans="4:9" ht="14.25" customHeight="1">
      <c r="D8" s="6"/>
      <c r="E8" s="6"/>
      <c r="F8" s="6"/>
      <c r="G8" s="62"/>
      <c r="H8" s="14"/>
      <c r="I8" s="6"/>
    </row>
    <row r="9" spans="4:9" ht="14.25" customHeight="1">
      <c r="D9" s="6"/>
      <c r="E9" s="6"/>
      <c r="F9" s="6"/>
      <c r="G9" s="62"/>
      <c r="H9" s="14"/>
      <c r="I9" s="6"/>
    </row>
    <row r="10" spans="1:12" ht="19.5" customHeight="1">
      <c r="A10" s="1" t="s">
        <v>107</v>
      </c>
      <c r="B10" s="16" t="s">
        <v>32</v>
      </c>
      <c r="C10" s="11"/>
      <c r="D10" s="1"/>
      <c r="E10" s="1"/>
      <c r="F10" s="1"/>
      <c r="L10"/>
    </row>
    <row r="11" spans="1:12" ht="19.5" customHeight="1">
      <c r="A11" s="1" t="s">
        <v>106</v>
      </c>
      <c r="B11" s="16" t="s">
        <v>26</v>
      </c>
      <c r="C11" s="11"/>
      <c r="D11" s="1"/>
      <c r="E11" s="1"/>
      <c r="F11" s="1"/>
      <c r="L11"/>
    </row>
    <row r="12" spans="1:16" ht="19.5" customHeight="1">
      <c r="A12" s="1" t="s">
        <v>108</v>
      </c>
      <c r="B12" s="12" t="s">
        <v>33</v>
      </c>
      <c r="C12" s="11"/>
      <c r="D12" s="1"/>
      <c r="E12" s="1"/>
      <c r="F12" s="1"/>
      <c r="L12"/>
      <c r="N12" s="426"/>
      <c r="O12" s="426"/>
      <c r="P12" s="426"/>
    </row>
    <row r="13" spans="1:21" ht="19.5" customHeight="1">
      <c r="A13" s="3" t="s">
        <v>2</v>
      </c>
      <c r="B13" s="17">
        <v>2011</v>
      </c>
      <c r="C13" s="13"/>
      <c r="D13" s="3"/>
      <c r="E13" s="3"/>
      <c r="F13" s="3"/>
      <c r="G13" s="63"/>
      <c r="H13" s="15"/>
      <c r="I13" s="2"/>
      <c r="J13" s="2"/>
      <c r="K13" s="2"/>
      <c r="L13" s="115"/>
      <c r="M13" s="2"/>
      <c r="N13" s="79"/>
      <c r="O13" s="79"/>
      <c r="P13" s="79"/>
      <c r="Q13" s="79"/>
      <c r="U13" s="45"/>
    </row>
    <row r="14" spans="1:21" s="1" customFormat="1" ht="21.75" customHeight="1">
      <c r="A14" s="23" t="s">
        <v>109</v>
      </c>
      <c r="B14" s="442" t="s">
        <v>11</v>
      </c>
      <c r="C14" s="436" t="s">
        <v>3</v>
      </c>
      <c r="D14" s="437"/>
      <c r="E14" s="444" t="s">
        <v>13</v>
      </c>
      <c r="F14" s="444"/>
      <c r="G14" s="424" t="s">
        <v>4</v>
      </c>
      <c r="H14" s="425"/>
      <c r="I14" s="18"/>
      <c r="J14" s="19"/>
      <c r="K14" s="19"/>
      <c r="L14" s="134" t="s">
        <v>5</v>
      </c>
      <c r="M14" s="21"/>
      <c r="N14" s="418" t="s">
        <v>19</v>
      </c>
      <c r="O14" s="446" t="s">
        <v>25</v>
      </c>
      <c r="P14" s="418" t="s">
        <v>20</v>
      </c>
      <c r="Q14" s="416" t="s">
        <v>21</v>
      </c>
      <c r="R14" s="171"/>
      <c r="U14" s="45"/>
    </row>
    <row r="15" spans="1:21" s="1" customFormat="1" ht="23.25" customHeight="1">
      <c r="A15" s="41"/>
      <c r="B15" s="443"/>
      <c r="C15" s="438"/>
      <c r="D15" s="439"/>
      <c r="E15" s="195" t="s">
        <v>6</v>
      </c>
      <c r="F15" s="42" t="s">
        <v>7</v>
      </c>
      <c r="G15" s="70" t="s">
        <v>70</v>
      </c>
      <c r="H15" s="266" t="s">
        <v>111</v>
      </c>
      <c r="I15" s="42" t="s">
        <v>8</v>
      </c>
      <c r="J15" s="43" t="s">
        <v>9</v>
      </c>
      <c r="K15" s="43" t="s">
        <v>15</v>
      </c>
      <c r="L15" s="21" t="s">
        <v>17</v>
      </c>
      <c r="M15" s="43" t="s">
        <v>18</v>
      </c>
      <c r="N15" s="445"/>
      <c r="O15" s="447"/>
      <c r="P15" s="445"/>
      <c r="Q15" s="440"/>
      <c r="R15" s="171"/>
      <c r="U15" s="45"/>
    </row>
    <row r="16" spans="1:22" ht="24" customHeight="1">
      <c r="A16" s="135" t="s">
        <v>26</v>
      </c>
      <c r="B16" s="448" t="s">
        <v>76</v>
      </c>
      <c r="C16" s="449" t="s">
        <v>68</v>
      </c>
      <c r="D16" s="441" t="s">
        <v>12</v>
      </c>
      <c r="E16" s="7" t="s">
        <v>34</v>
      </c>
      <c r="F16" s="31" t="s">
        <v>35</v>
      </c>
      <c r="G16" s="190" t="s">
        <v>31</v>
      </c>
      <c r="H16" s="190" t="s">
        <v>69</v>
      </c>
      <c r="I16" s="186">
        <v>30079</v>
      </c>
      <c r="J16" s="185" t="s">
        <v>10</v>
      </c>
      <c r="K16" s="187" t="s">
        <v>16</v>
      </c>
      <c r="L16" s="191">
        <v>61300</v>
      </c>
      <c r="M16" s="192" t="s">
        <v>48</v>
      </c>
      <c r="N16" s="193">
        <v>169033.1</v>
      </c>
      <c r="O16" s="207">
        <v>122077.0183</v>
      </c>
      <c r="P16" s="193">
        <v>169033.1</v>
      </c>
      <c r="Q16" s="194">
        <f aca="true" t="shared" si="0" ref="Q16:Q21">P16-N16</f>
        <v>0</v>
      </c>
      <c r="R16" s="174"/>
      <c r="S16" s="73"/>
      <c r="T16" s="47"/>
      <c r="U16" s="45"/>
      <c r="V16" s="4"/>
    </row>
    <row r="17" spans="1:22" ht="24" customHeight="1">
      <c r="A17" s="135"/>
      <c r="B17" s="448"/>
      <c r="C17" s="449"/>
      <c r="D17" s="423"/>
      <c r="E17" s="7"/>
      <c r="F17" s="31"/>
      <c r="G17" s="109" t="s">
        <v>31</v>
      </c>
      <c r="H17" s="109" t="s">
        <v>69</v>
      </c>
      <c r="I17" s="27">
        <v>30079</v>
      </c>
      <c r="J17" s="8" t="s">
        <v>10</v>
      </c>
      <c r="K17" s="28" t="s">
        <v>16</v>
      </c>
      <c r="L17" s="112">
        <v>71200</v>
      </c>
      <c r="M17" s="64" t="s">
        <v>49</v>
      </c>
      <c r="N17" s="173">
        <v>235719.7</v>
      </c>
      <c r="O17" s="91">
        <v>170054.21</v>
      </c>
      <c r="P17" s="173">
        <v>235719.7</v>
      </c>
      <c r="Q17" s="92">
        <f>P17-N17</f>
        <v>0</v>
      </c>
      <c r="R17" s="174"/>
      <c r="S17" s="73"/>
      <c r="T17" s="47"/>
      <c r="U17" s="45"/>
      <c r="V17" s="4"/>
    </row>
    <row r="18" spans="1:22" s="151" customFormat="1" ht="24" customHeight="1" hidden="1">
      <c r="A18" s="139"/>
      <c r="B18" s="448"/>
      <c r="C18" s="449"/>
      <c r="D18" s="423"/>
      <c r="E18" s="140"/>
      <c r="F18" s="141"/>
      <c r="G18" s="142" t="s">
        <v>31</v>
      </c>
      <c r="H18" s="142" t="s">
        <v>69</v>
      </c>
      <c r="I18" s="143">
        <v>30079</v>
      </c>
      <c r="J18" s="144" t="s">
        <v>10</v>
      </c>
      <c r="K18" s="142" t="s">
        <v>16</v>
      </c>
      <c r="L18" s="145">
        <v>71200</v>
      </c>
      <c r="M18" s="146" t="s">
        <v>61</v>
      </c>
      <c r="N18" s="172">
        <v>0</v>
      </c>
      <c r="O18" s="199">
        <v>0</v>
      </c>
      <c r="P18" s="172">
        <v>0</v>
      </c>
      <c r="Q18" s="126">
        <f t="shared" si="0"/>
        <v>0</v>
      </c>
      <c r="R18" s="175"/>
      <c r="S18" s="148"/>
      <c r="T18" s="147"/>
      <c r="U18" s="149"/>
      <c r="V18" s="150"/>
    </row>
    <row r="19" spans="1:22" s="151" customFormat="1" ht="24" customHeight="1" hidden="1">
      <c r="A19" s="139"/>
      <c r="B19" s="448"/>
      <c r="C19" s="449"/>
      <c r="D19" s="423"/>
      <c r="E19" s="140"/>
      <c r="F19" s="141"/>
      <c r="G19" s="142" t="s">
        <v>31</v>
      </c>
      <c r="H19" s="142" t="s">
        <v>69</v>
      </c>
      <c r="I19" s="143">
        <v>30079</v>
      </c>
      <c r="J19" s="144" t="s">
        <v>10</v>
      </c>
      <c r="K19" s="142" t="s">
        <v>16</v>
      </c>
      <c r="L19" s="145">
        <v>71200</v>
      </c>
      <c r="M19" s="146" t="s">
        <v>62</v>
      </c>
      <c r="N19" s="172">
        <v>0</v>
      </c>
      <c r="O19" s="199">
        <v>0</v>
      </c>
      <c r="P19" s="172">
        <v>0</v>
      </c>
      <c r="Q19" s="126">
        <f t="shared" si="0"/>
        <v>0</v>
      </c>
      <c r="R19" s="175"/>
      <c r="S19" s="148"/>
      <c r="T19" s="147"/>
      <c r="U19" s="149"/>
      <c r="V19" s="150"/>
    </row>
    <row r="20" spans="1:22" ht="24" customHeight="1">
      <c r="A20" s="135"/>
      <c r="B20" s="448"/>
      <c r="C20" s="449"/>
      <c r="D20" s="423"/>
      <c r="E20" s="7"/>
      <c r="F20" s="31"/>
      <c r="G20" s="109" t="s">
        <v>31</v>
      </c>
      <c r="H20" s="109" t="s">
        <v>69</v>
      </c>
      <c r="I20" s="27">
        <v>30079</v>
      </c>
      <c r="J20" s="8" t="s">
        <v>10</v>
      </c>
      <c r="K20" s="28" t="s">
        <v>16</v>
      </c>
      <c r="L20" s="112">
        <v>71200</v>
      </c>
      <c r="M20" s="64" t="s">
        <v>50</v>
      </c>
      <c r="N20" s="172">
        <v>977411.6242779105</v>
      </c>
      <c r="O20" s="91">
        <v>706248.9106800955</v>
      </c>
      <c r="P20" s="172">
        <v>977411.6242779105</v>
      </c>
      <c r="Q20" s="92">
        <f t="shared" si="0"/>
        <v>0</v>
      </c>
      <c r="R20" s="174"/>
      <c r="S20" s="73"/>
      <c r="T20" s="47"/>
      <c r="U20" s="45"/>
      <c r="V20" s="4"/>
    </row>
    <row r="21" spans="1:22" s="151" customFormat="1" ht="24" customHeight="1" hidden="1">
      <c r="A21" s="139"/>
      <c r="B21" s="448"/>
      <c r="C21" s="449"/>
      <c r="D21" s="423"/>
      <c r="E21" s="140"/>
      <c r="F21" s="141"/>
      <c r="G21" s="142" t="s">
        <v>31</v>
      </c>
      <c r="H21" s="142" t="s">
        <v>69</v>
      </c>
      <c r="I21" s="143">
        <v>30079</v>
      </c>
      <c r="J21" s="144" t="s">
        <v>10</v>
      </c>
      <c r="K21" s="142" t="s">
        <v>16</v>
      </c>
      <c r="L21" s="145">
        <v>71200</v>
      </c>
      <c r="M21" s="146" t="s">
        <v>51</v>
      </c>
      <c r="N21" s="172"/>
      <c r="O21" s="91"/>
      <c r="P21" s="172"/>
      <c r="Q21" s="126">
        <f t="shared" si="0"/>
        <v>0</v>
      </c>
      <c r="R21" s="175"/>
      <c r="S21" s="148"/>
      <c r="T21" s="147"/>
      <c r="U21" s="149"/>
      <c r="V21" s="150"/>
    </row>
    <row r="22" spans="1:22" ht="24" customHeight="1">
      <c r="A22" s="135"/>
      <c r="B22" s="448"/>
      <c r="C22" s="449"/>
      <c r="D22" s="423"/>
      <c r="E22" s="7"/>
      <c r="F22" s="31"/>
      <c r="G22" s="109" t="s">
        <v>31</v>
      </c>
      <c r="H22" s="109" t="s">
        <v>69</v>
      </c>
      <c r="I22" s="27">
        <v>30079</v>
      </c>
      <c r="J22" s="8" t="s">
        <v>10</v>
      </c>
      <c r="K22" s="28" t="s">
        <v>16</v>
      </c>
      <c r="L22" s="112">
        <v>71300</v>
      </c>
      <c r="M22" s="64" t="s">
        <v>44</v>
      </c>
      <c r="N22" s="172">
        <v>36163.09999999999</v>
      </c>
      <c r="O22" s="91">
        <v>26037.4248</v>
      </c>
      <c r="P22" s="172">
        <v>36163.09999999999</v>
      </c>
      <c r="Q22" s="92">
        <f aca="true" t="shared" si="1" ref="Q22:Q27">P22-N22</f>
        <v>0</v>
      </c>
      <c r="R22" s="174"/>
      <c r="S22" s="73"/>
      <c r="T22" s="47"/>
      <c r="U22" s="45"/>
      <c r="V22" s="4"/>
    </row>
    <row r="23" spans="1:22" ht="24" customHeight="1">
      <c r="A23" s="135"/>
      <c r="B23" s="448"/>
      <c r="C23" s="449"/>
      <c r="D23" s="423"/>
      <c r="E23" s="7"/>
      <c r="F23" s="31"/>
      <c r="G23" s="109" t="s">
        <v>31</v>
      </c>
      <c r="H23" s="109" t="s">
        <v>69</v>
      </c>
      <c r="I23" s="27">
        <v>30079</v>
      </c>
      <c r="J23" s="8" t="s">
        <v>10</v>
      </c>
      <c r="K23" s="28" t="s">
        <v>16</v>
      </c>
      <c r="L23" s="112">
        <v>71400</v>
      </c>
      <c r="M23" s="64" t="s">
        <v>40</v>
      </c>
      <c r="N23" s="172">
        <v>94460.71</v>
      </c>
      <c r="O23" s="91">
        <v>68011.7112</v>
      </c>
      <c r="P23" s="172">
        <v>94460.71</v>
      </c>
      <c r="Q23" s="92">
        <f t="shared" si="1"/>
        <v>0</v>
      </c>
      <c r="R23" s="174"/>
      <c r="S23" s="73"/>
      <c r="T23" s="47"/>
      <c r="U23" s="45"/>
      <c r="V23" s="4"/>
    </row>
    <row r="24" spans="1:22" ht="24" customHeight="1">
      <c r="A24" s="135"/>
      <c r="B24" s="448"/>
      <c r="C24" s="449"/>
      <c r="D24" s="423"/>
      <c r="E24" s="7"/>
      <c r="F24" s="31"/>
      <c r="G24" s="109" t="s">
        <v>31</v>
      </c>
      <c r="H24" s="109" t="s">
        <v>69</v>
      </c>
      <c r="I24" s="27">
        <v>30079</v>
      </c>
      <c r="J24" s="8" t="s">
        <v>10</v>
      </c>
      <c r="K24" s="28" t="s">
        <v>16</v>
      </c>
      <c r="L24" s="112">
        <v>71600</v>
      </c>
      <c r="M24" s="64" t="s">
        <v>52</v>
      </c>
      <c r="N24" s="172">
        <v>144001.93</v>
      </c>
      <c r="O24" s="91">
        <v>103650.60959999998</v>
      </c>
      <c r="P24" s="172">
        <v>144001.93</v>
      </c>
      <c r="Q24" s="92">
        <f t="shared" si="1"/>
        <v>0</v>
      </c>
      <c r="R24" s="174"/>
      <c r="S24" s="73"/>
      <c r="T24" s="47"/>
      <c r="U24" s="45"/>
      <c r="V24" s="4"/>
    </row>
    <row r="25" spans="1:22" ht="24" customHeight="1">
      <c r="A25" s="135"/>
      <c r="B25" s="448"/>
      <c r="C25" s="449"/>
      <c r="D25" s="423"/>
      <c r="E25" s="7"/>
      <c r="F25" s="31"/>
      <c r="G25" s="109" t="s">
        <v>31</v>
      </c>
      <c r="H25" s="109" t="s">
        <v>69</v>
      </c>
      <c r="I25" s="27">
        <v>30079</v>
      </c>
      <c r="J25" s="8" t="s">
        <v>10</v>
      </c>
      <c r="K25" s="28" t="s">
        <v>16</v>
      </c>
      <c r="L25" s="116">
        <v>72100</v>
      </c>
      <c r="M25" s="84" t="s">
        <v>53</v>
      </c>
      <c r="N25" s="172">
        <v>2463.16</v>
      </c>
      <c r="O25" s="91">
        <v>1773.4751999999999</v>
      </c>
      <c r="P25" s="172">
        <v>2463.16</v>
      </c>
      <c r="Q25" s="131">
        <f t="shared" si="1"/>
        <v>0</v>
      </c>
      <c r="R25" s="174"/>
      <c r="S25" s="73"/>
      <c r="T25" s="47"/>
      <c r="U25" s="45"/>
      <c r="V25" s="4"/>
    </row>
    <row r="26" spans="1:22" ht="24" customHeight="1">
      <c r="A26" s="135"/>
      <c r="B26" s="448"/>
      <c r="C26" s="449"/>
      <c r="D26" s="423"/>
      <c r="E26" s="7"/>
      <c r="F26" s="31"/>
      <c r="G26" s="109" t="s">
        <v>31</v>
      </c>
      <c r="H26" s="109" t="s">
        <v>69</v>
      </c>
      <c r="I26" s="27">
        <v>30079</v>
      </c>
      <c r="J26" s="8" t="s">
        <v>10</v>
      </c>
      <c r="K26" s="28" t="s">
        <v>16</v>
      </c>
      <c r="L26" s="116">
        <v>72200</v>
      </c>
      <c r="M26" s="84" t="s">
        <v>54</v>
      </c>
      <c r="N26" s="172">
        <v>2044.9399999999998</v>
      </c>
      <c r="O26" s="91">
        <v>1472.3639999999998</v>
      </c>
      <c r="P26" s="172">
        <v>2044.9399999999998</v>
      </c>
      <c r="Q26" s="131">
        <f t="shared" si="1"/>
        <v>0</v>
      </c>
      <c r="R26" s="174"/>
      <c r="S26" s="73"/>
      <c r="T26" s="47"/>
      <c r="U26" s="45"/>
      <c r="V26" s="4"/>
    </row>
    <row r="27" spans="1:22" ht="24" customHeight="1">
      <c r="A27" s="135"/>
      <c r="B27" s="448"/>
      <c r="C27" s="449"/>
      <c r="D27" s="423"/>
      <c r="E27" s="7"/>
      <c r="F27" s="31"/>
      <c r="G27" s="109" t="s">
        <v>31</v>
      </c>
      <c r="H27" s="109" t="s">
        <v>69</v>
      </c>
      <c r="I27" s="27">
        <v>30079</v>
      </c>
      <c r="J27" s="8" t="s">
        <v>10</v>
      </c>
      <c r="K27" s="28" t="s">
        <v>16</v>
      </c>
      <c r="L27" s="116">
        <v>72300</v>
      </c>
      <c r="M27" s="90" t="s">
        <v>55</v>
      </c>
      <c r="N27" s="172">
        <v>266.33000000000004</v>
      </c>
      <c r="O27" s="91">
        <v>191.9964</v>
      </c>
      <c r="P27" s="172">
        <v>266.33000000000004</v>
      </c>
      <c r="Q27" s="131">
        <f t="shared" si="1"/>
        <v>0</v>
      </c>
      <c r="R27" s="174"/>
      <c r="S27" s="73"/>
      <c r="T27" s="47"/>
      <c r="U27" s="45"/>
      <c r="V27" s="4"/>
    </row>
    <row r="28" spans="1:21" ht="24" customHeight="1">
      <c r="A28" s="135"/>
      <c r="B28" s="448"/>
      <c r="C28" s="449"/>
      <c r="D28" s="423"/>
      <c r="E28" s="7"/>
      <c r="F28" s="31"/>
      <c r="G28" s="109" t="s">
        <v>31</v>
      </c>
      <c r="H28" s="109" t="s">
        <v>69</v>
      </c>
      <c r="I28" s="27">
        <v>30079</v>
      </c>
      <c r="J28" s="8" t="s">
        <v>10</v>
      </c>
      <c r="K28" s="28" t="s">
        <v>16</v>
      </c>
      <c r="L28" s="116">
        <v>72400</v>
      </c>
      <c r="M28" s="84" t="s">
        <v>56</v>
      </c>
      <c r="N28" s="172">
        <f>17033.81+34.51</f>
        <v>17068.32</v>
      </c>
      <c r="O28" s="91">
        <f>12227.8632+34.51*0.75</f>
        <v>12253.7457</v>
      </c>
      <c r="P28" s="172">
        <f>17033.81+34.51</f>
        <v>17068.32</v>
      </c>
      <c r="Q28" s="131">
        <f aca="true" t="shared" si="2" ref="Q28:Q40">P28-N28</f>
        <v>0</v>
      </c>
      <c r="R28" s="174"/>
      <c r="S28" s="73"/>
      <c r="T28" s="47"/>
      <c r="U28" s="45"/>
    </row>
    <row r="29" spans="1:22" ht="24" customHeight="1">
      <c r="A29" s="135"/>
      <c r="B29" s="448"/>
      <c r="C29" s="449"/>
      <c r="D29" s="423"/>
      <c r="E29" s="7"/>
      <c r="F29" s="31"/>
      <c r="G29" s="109" t="s">
        <v>31</v>
      </c>
      <c r="H29" s="109" t="s">
        <v>69</v>
      </c>
      <c r="I29" s="27">
        <v>30079</v>
      </c>
      <c r="J29" s="8" t="s">
        <v>10</v>
      </c>
      <c r="K29" s="28" t="s">
        <v>16</v>
      </c>
      <c r="L29" s="116">
        <v>72500</v>
      </c>
      <c r="M29" s="84" t="s">
        <v>59</v>
      </c>
      <c r="N29" s="172">
        <v>6123.19</v>
      </c>
      <c r="O29" s="91">
        <v>4408.4968</v>
      </c>
      <c r="P29" s="172">
        <v>6123.19</v>
      </c>
      <c r="Q29" s="131">
        <f t="shared" si="2"/>
        <v>0</v>
      </c>
      <c r="R29" s="174"/>
      <c r="S29" s="73"/>
      <c r="T29" s="47"/>
      <c r="U29" s="45"/>
      <c r="V29" s="4"/>
    </row>
    <row r="30" spans="1:22" ht="24" customHeight="1">
      <c r="A30" s="135"/>
      <c r="B30" s="448"/>
      <c r="C30" s="449"/>
      <c r="D30" s="423"/>
      <c r="E30" s="7"/>
      <c r="F30" s="31"/>
      <c r="G30" s="109" t="s">
        <v>31</v>
      </c>
      <c r="H30" s="109" t="s">
        <v>69</v>
      </c>
      <c r="I30" s="27">
        <v>30079</v>
      </c>
      <c r="J30" s="8" t="s">
        <v>10</v>
      </c>
      <c r="K30" s="28" t="s">
        <v>16</v>
      </c>
      <c r="L30" s="116">
        <v>72700</v>
      </c>
      <c r="M30" s="84" t="s">
        <v>28</v>
      </c>
      <c r="N30" s="172">
        <v>4261.27</v>
      </c>
      <c r="O30" s="91">
        <v>3068.1144</v>
      </c>
      <c r="P30" s="172">
        <v>4261.27</v>
      </c>
      <c r="Q30" s="131">
        <f t="shared" si="2"/>
        <v>0</v>
      </c>
      <c r="R30" s="174"/>
      <c r="S30" s="73"/>
      <c r="T30" s="47"/>
      <c r="U30" s="46"/>
      <c r="V30" s="4"/>
    </row>
    <row r="31" spans="1:22" ht="24" customHeight="1">
      <c r="A31" s="135"/>
      <c r="B31" s="448"/>
      <c r="C31" s="449"/>
      <c r="D31" s="423"/>
      <c r="E31" s="7"/>
      <c r="F31" s="31"/>
      <c r="G31" s="109" t="s">
        <v>31</v>
      </c>
      <c r="H31" s="109" t="s">
        <v>69</v>
      </c>
      <c r="I31" s="27">
        <v>30079</v>
      </c>
      <c r="J31" s="8" t="s">
        <v>10</v>
      </c>
      <c r="K31" s="28" t="s">
        <v>16</v>
      </c>
      <c r="L31" s="116">
        <v>72800</v>
      </c>
      <c r="M31" s="84" t="s">
        <v>57</v>
      </c>
      <c r="N31" s="172">
        <v>4105.62</v>
      </c>
      <c r="O31" s="91">
        <v>2990.916</v>
      </c>
      <c r="P31" s="172">
        <v>4105.62</v>
      </c>
      <c r="Q31" s="131">
        <f t="shared" si="2"/>
        <v>0</v>
      </c>
      <c r="R31" s="174"/>
      <c r="S31" s="73"/>
      <c r="T31" s="47"/>
      <c r="V31" s="4"/>
    </row>
    <row r="32" spans="1:22" ht="24" customHeight="1">
      <c r="A32" s="135"/>
      <c r="B32" s="448"/>
      <c r="C32" s="449"/>
      <c r="D32" s="423"/>
      <c r="E32" s="7"/>
      <c r="F32" s="31"/>
      <c r="G32" s="109" t="s">
        <v>31</v>
      </c>
      <c r="H32" s="109" t="s">
        <v>69</v>
      </c>
      <c r="I32" s="27">
        <v>30079</v>
      </c>
      <c r="J32" s="8" t="s">
        <v>10</v>
      </c>
      <c r="K32" s="28" t="s">
        <v>16</v>
      </c>
      <c r="L32" s="116">
        <v>73100</v>
      </c>
      <c r="M32" s="84" t="s">
        <v>46</v>
      </c>
      <c r="N32" s="172">
        <v>73663.26999999999</v>
      </c>
      <c r="O32" s="91">
        <v>53192.23799999998</v>
      </c>
      <c r="P32" s="172">
        <v>73663.26999999999</v>
      </c>
      <c r="Q32" s="131">
        <f t="shared" si="2"/>
        <v>0</v>
      </c>
      <c r="R32" s="174"/>
      <c r="S32" s="73"/>
      <c r="T32" s="47"/>
      <c r="V32" s="4"/>
    </row>
    <row r="33" spans="1:22" ht="24" customHeight="1">
      <c r="A33" s="135"/>
      <c r="B33" s="448"/>
      <c r="C33" s="449"/>
      <c r="D33" s="423"/>
      <c r="E33" s="7"/>
      <c r="F33" s="31"/>
      <c r="G33" s="109" t="s">
        <v>31</v>
      </c>
      <c r="H33" s="109" t="s">
        <v>69</v>
      </c>
      <c r="I33" s="27">
        <v>30079</v>
      </c>
      <c r="J33" s="8" t="s">
        <v>10</v>
      </c>
      <c r="K33" s="28" t="s">
        <v>16</v>
      </c>
      <c r="L33" s="116">
        <v>73300</v>
      </c>
      <c r="M33" s="84" t="s">
        <v>77</v>
      </c>
      <c r="N33" s="172">
        <v>328</v>
      </c>
      <c r="O33" s="91">
        <v>236.16</v>
      </c>
      <c r="P33" s="172">
        <v>328</v>
      </c>
      <c r="Q33" s="131">
        <f t="shared" si="2"/>
        <v>0</v>
      </c>
      <c r="R33" s="174"/>
      <c r="S33" s="73"/>
      <c r="T33" s="47"/>
      <c r="V33" s="4"/>
    </row>
    <row r="34" spans="1:20" ht="24" customHeight="1">
      <c r="A34" s="135"/>
      <c r="B34" s="448"/>
      <c r="C34" s="449"/>
      <c r="D34" s="423"/>
      <c r="E34" s="7"/>
      <c r="F34" s="31"/>
      <c r="G34" s="109" t="s">
        <v>31</v>
      </c>
      <c r="H34" s="109" t="s">
        <v>69</v>
      </c>
      <c r="I34" s="27">
        <v>30079</v>
      </c>
      <c r="J34" s="8" t="s">
        <v>10</v>
      </c>
      <c r="K34" s="28" t="s">
        <v>16</v>
      </c>
      <c r="L34" s="116">
        <v>73400</v>
      </c>
      <c r="M34" s="84" t="s">
        <v>41</v>
      </c>
      <c r="N34" s="172">
        <v>10883.989999999998</v>
      </c>
      <c r="O34" s="91">
        <v>7839.9375</v>
      </c>
      <c r="P34" s="172">
        <v>10883.989999999998</v>
      </c>
      <c r="Q34" s="131">
        <f t="shared" si="2"/>
        <v>0</v>
      </c>
      <c r="R34" s="174"/>
      <c r="S34" s="73"/>
      <c r="T34" s="47"/>
    </row>
    <row r="35" spans="1:22" ht="24" customHeight="1">
      <c r="A35" s="135"/>
      <c r="B35" s="448"/>
      <c r="C35" s="449"/>
      <c r="D35" s="423"/>
      <c r="E35" s="7"/>
      <c r="F35" s="31"/>
      <c r="G35" s="109" t="s">
        <v>31</v>
      </c>
      <c r="H35" s="109" t="s">
        <v>69</v>
      </c>
      <c r="I35" s="27">
        <v>30079</v>
      </c>
      <c r="J35" s="8" t="s">
        <v>10</v>
      </c>
      <c r="K35" s="28" t="s">
        <v>16</v>
      </c>
      <c r="L35" s="116">
        <v>74100</v>
      </c>
      <c r="M35" s="84" t="s">
        <v>58</v>
      </c>
      <c r="N35" s="172">
        <v>8403.12</v>
      </c>
      <c r="O35" s="91">
        <v>6050.1464</v>
      </c>
      <c r="P35" s="172">
        <v>8403.12</v>
      </c>
      <c r="Q35" s="131">
        <f t="shared" si="2"/>
        <v>0</v>
      </c>
      <c r="R35" s="174"/>
      <c r="S35" s="73"/>
      <c r="T35" s="47"/>
      <c r="V35" s="4"/>
    </row>
    <row r="36" spans="1:22" ht="24" customHeight="1">
      <c r="A36" s="135"/>
      <c r="B36" s="448"/>
      <c r="C36" s="449"/>
      <c r="D36" s="423"/>
      <c r="E36" s="7"/>
      <c r="F36" s="31"/>
      <c r="G36" s="109" t="s">
        <v>31</v>
      </c>
      <c r="H36" s="109" t="s">
        <v>69</v>
      </c>
      <c r="I36" s="27">
        <v>30079</v>
      </c>
      <c r="J36" s="8" t="s">
        <v>10</v>
      </c>
      <c r="K36" s="28" t="s">
        <v>16</v>
      </c>
      <c r="L36" s="112">
        <v>74200</v>
      </c>
      <c r="M36" s="84" t="s">
        <v>29</v>
      </c>
      <c r="N36" s="172">
        <v>33140.31999999999</v>
      </c>
      <c r="O36" s="91">
        <v>23860.850400000003</v>
      </c>
      <c r="P36" s="172">
        <v>33140.31999999999</v>
      </c>
      <c r="Q36" s="92">
        <f t="shared" si="2"/>
        <v>0</v>
      </c>
      <c r="R36" s="174"/>
      <c r="S36" s="73"/>
      <c r="T36" s="47"/>
      <c r="U36" s="4"/>
      <c r="V36" s="4"/>
    </row>
    <row r="37" spans="1:22" ht="24" customHeight="1">
      <c r="A37" s="135"/>
      <c r="B37" s="448"/>
      <c r="C37" s="449"/>
      <c r="D37" s="423"/>
      <c r="E37" s="7"/>
      <c r="F37" s="31"/>
      <c r="G37" s="109" t="s">
        <v>31</v>
      </c>
      <c r="H37" s="109" t="s">
        <v>69</v>
      </c>
      <c r="I37" s="27">
        <v>30079</v>
      </c>
      <c r="J37" s="8" t="s">
        <v>10</v>
      </c>
      <c r="K37" s="28" t="s">
        <v>16</v>
      </c>
      <c r="L37" s="112">
        <v>74500</v>
      </c>
      <c r="M37" s="84" t="s">
        <v>47</v>
      </c>
      <c r="N37" s="172">
        <v>13499.307959183672</v>
      </c>
      <c r="O37" s="91">
        <v>9731.773630612246</v>
      </c>
      <c r="P37" s="172">
        <v>13499.307959183672</v>
      </c>
      <c r="Q37" s="92">
        <f t="shared" si="2"/>
        <v>0</v>
      </c>
      <c r="R37" s="174"/>
      <c r="S37" s="73"/>
      <c r="T37" s="47"/>
      <c r="U37" s="4"/>
      <c r="V37" s="4"/>
    </row>
    <row r="38" spans="1:22" ht="24" customHeight="1">
      <c r="A38" s="135"/>
      <c r="B38" s="448"/>
      <c r="C38" s="449"/>
      <c r="D38" s="129"/>
      <c r="E38" s="7"/>
      <c r="F38" s="31"/>
      <c r="G38" s="109" t="s">
        <v>31</v>
      </c>
      <c r="H38" s="109" t="s">
        <v>69</v>
      </c>
      <c r="I38" s="27">
        <v>30079</v>
      </c>
      <c r="J38" s="8" t="s">
        <v>10</v>
      </c>
      <c r="K38" s="28" t="s">
        <v>16</v>
      </c>
      <c r="L38" s="112">
        <v>74700</v>
      </c>
      <c r="M38" s="84" t="s">
        <v>78</v>
      </c>
      <c r="N38" s="172">
        <v>79.58</v>
      </c>
      <c r="O38" s="91">
        <v>57.297599999999996</v>
      </c>
      <c r="P38" s="172">
        <v>79.58</v>
      </c>
      <c r="Q38" s="92">
        <f t="shared" si="2"/>
        <v>0</v>
      </c>
      <c r="R38" s="174"/>
      <c r="S38" s="73"/>
      <c r="T38" s="47"/>
      <c r="U38" s="4"/>
      <c r="V38" s="4"/>
    </row>
    <row r="39" spans="1:20" ht="24" customHeight="1">
      <c r="A39" s="135"/>
      <c r="B39" s="448"/>
      <c r="C39" s="449"/>
      <c r="D39" s="30"/>
      <c r="E39" s="7"/>
      <c r="F39" s="31"/>
      <c r="G39" s="110" t="s">
        <v>31</v>
      </c>
      <c r="H39" s="110" t="s">
        <v>69</v>
      </c>
      <c r="I39" s="53">
        <v>30079</v>
      </c>
      <c r="J39" s="54" t="s">
        <v>10</v>
      </c>
      <c r="K39" s="55" t="s">
        <v>16</v>
      </c>
      <c r="L39" s="113">
        <v>75100</v>
      </c>
      <c r="M39" s="65" t="s">
        <v>43</v>
      </c>
      <c r="N39" s="172">
        <v>121687.72</v>
      </c>
      <c r="O39" s="91">
        <v>87650.61679999999</v>
      </c>
      <c r="P39" s="172">
        <v>121687.72</v>
      </c>
      <c r="Q39" s="92">
        <f t="shared" si="2"/>
        <v>0</v>
      </c>
      <c r="R39" s="174"/>
      <c r="S39" s="73"/>
      <c r="T39" s="47"/>
    </row>
    <row r="40" spans="1:20" ht="24" customHeight="1">
      <c r="A40" s="135"/>
      <c r="B40" s="130"/>
      <c r="C40" s="136"/>
      <c r="D40" s="30"/>
      <c r="E40" s="7"/>
      <c r="F40" s="31"/>
      <c r="G40" s="108" t="s">
        <v>31</v>
      </c>
      <c r="H40" s="110" t="s">
        <v>69</v>
      </c>
      <c r="I40" s="53">
        <v>30079</v>
      </c>
      <c r="J40" s="54" t="s">
        <v>10</v>
      </c>
      <c r="K40" s="55" t="s">
        <v>16</v>
      </c>
      <c r="L40" s="113">
        <v>76100</v>
      </c>
      <c r="M40" s="85" t="s">
        <v>30</v>
      </c>
      <c r="N40" s="172">
        <v>8690.74</v>
      </c>
      <c r="O40" s="91">
        <v>6518.055</v>
      </c>
      <c r="P40" s="172">
        <v>8690.74</v>
      </c>
      <c r="Q40" s="92">
        <f t="shared" si="2"/>
        <v>0</v>
      </c>
      <c r="R40" s="174"/>
      <c r="S40" s="73"/>
      <c r="T40" s="47"/>
    </row>
    <row r="41" spans="1:22" ht="24.75" customHeight="1">
      <c r="A41" s="137"/>
      <c r="B41" s="57"/>
      <c r="C41" s="138" t="s">
        <v>72</v>
      </c>
      <c r="D41" s="25"/>
      <c r="E41" s="25"/>
      <c r="F41" s="26"/>
      <c r="G41" s="66"/>
      <c r="H41" s="96"/>
      <c r="I41" s="97"/>
      <c r="J41" s="66"/>
      <c r="K41" s="98"/>
      <c r="L41" s="117"/>
      <c r="M41" s="66"/>
      <c r="N41" s="128">
        <f>SUM(N16:N40)</f>
        <v>1963499.0422370944</v>
      </c>
      <c r="O41" s="132">
        <f>SUM(O16:O40)</f>
        <v>1417376.0684107079</v>
      </c>
      <c r="P41" s="128">
        <f>SUM(P16:P40)</f>
        <v>1963499.0422370944</v>
      </c>
      <c r="Q41" s="132">
        <f>SUM(Q16:Q40)</f>
        <v>0</v>
      </c>
      <c r="R41" s="73"/>
      <c r="S41" s="47"/>
      <c r="T41" s="47"/>
      <c r="U41" s="4"/>
      <c r="V41" s="4"/>
    </row>
    <row r="42" spans="8:20" ht="12.75" customHeight="1">
      <c r="H42" s="99"/>
      <c r="I42" s="61"/>
      <c r="J42" s="61"/>
      <c r="K42" s="61"/>
      <c r="M42" s="61"/>
      <c r="R42" s="73"/>
      <c r="S42" s="47"/>
      <c r="T42" s="47"/>
    </row>
    <row r="43" spans="7:20" ht="12.75" customHeight="1">
      <c r="G43" s="47"/>
      <c r="H43" s="75"/>
      <c r="I43" s="47"/>
      <c r="J43" s="47"/>
      <c r="K43" s="47"/>
      <c r="L43" s="118"/>
      <c r="M43" s="47"/>
      <c r="Q43" s="71"/>
      <c r="R43" s="73"/>
      <c r="S43" s="47"/>
      <c r="T43" s="47"/>
    </row>
    <row r="45" spans="12:15" ht="12.75" customHeight="1">
      <c r="L45" s="122"/>
      <c r="M45" s="10"/>
      <c r="N45" s="123"/>
      <c r="O45" s="127"/>
    </row>
    <row r="46" spans="12:17" ht="12.75" customHeight="1">
      <c r="L46" s="122"/>
      <c r="M46" s="10"/>
      <c r="N46" s="123"/>
      <c r="O46" s="123"/>
      <c r="P46" s="121"/>
      <c r="Q46" s="121"/>
    </row>
    <row r="47" spans="12:17" ht="12.75" customHeight="1">
      <c r="L47" s="122"/>
      <c r="M47" s="10"/>
      <c r="N47" s="123"/>
      <c r="O47" s="123"/>
      <c r="P47" s="121"/>
      <c r="Q47" s="121"/>
    </row>
    <row r="48" spans="12:17" ht="12.75" customHeight="1">
      <c r="L48" s="122"/>
      <c r="M48" s="4"/>
      <c r="N48" s="123"/>
      <c r="O48" s="123"/>
      <c r="P48" s="123"/>
      <c r="Q48" s="123"/>
    </row>
    <row r="49" spans="12:17" ht="12.75" customHeight="1">
      <c r="L49" s="122"/>
      <c r="M49" s="10"/>
      <c r="N49" s="123"/>
      <c r="O49" s="123"/>
      <c r="P49" s="123"/>
      <c r="Q49" s="123"/>
    </row>
    <row r="50" spans="12:17" ht="12.75" customHeight="1">
      <c r="L50" s="122"/>
      <c r="M50" s="10"/>
      <c r="N50" s="123"/>
      <c r="O50" s="123"/>
      <c r="P50" s="123"/>
      <c r="Q50" s="123"/>
    </row>
    <row r="51" ht="12.75" customHeight="1">
      <c r="M51" s="4"/>
    </row>
    <row r="52" spans="15:17" ht="12.75" customHeight="1">
      <c r="O52" s="179"/>
      <c r="P52" s="179"/>
      <c r="Q52" s="179"/>
    </row>
    <row r="55" spans="12:13" ht="12.75" customHeight="1">
      <c r="L55" s="166"/>
      <c r="M55" s="167"/>
    </row>
    <row r="56" spans="12:13" ht="12.75" customHeight="1">
      <c r="L56" s="166"/>
      <c r="M56" s="168"/>
    </row>
    <row r="57" spans="12:13" ht="12.75" customHeight="1">
      <c r="L57" s="166"/>
      <c r="M57" s="168"/>
    </row>
    <row r="58" spans="12:13" ht="12.75" customHeight="1">
      <c r="L58" s="166"/>
      <c r="M58" s="168"/>
    </row>
    <row r="59" spans="12:13" ht="12.75" customHeight="1">
      <c r="L59" s="166"/>
      <c r="M59" s="168"/>
    </row>
    <row r="60" spans="12:13" ht="12.75" customHeight="1">
      <c r="L60" s="166"/>
      <c r="M60" s="168"/>
    </row>
  </sheetData>
  <sheetProtection/>
  <mergeCells count="14">
    <mergeCell ref="B16:B39"/>
    <mergeCell ref="P14:P15"/>
    <mergeCell ref="C16:C39"/>
    <mergeCell ref="C14:D15"/>
    <mergeCell ref="A2:Q2"/>
    <mergeCell ref="A3:Q3"/>
    <mergeCell ref="Q14:Q15"/>
    <mergeCell ref="D16:D37"/>
    <mergeCell ref="B14:B15"/>
    <mergeCell ref="N12:P12"/>
    <mergeCell ref="G14:H14"/>
    <mergeCell ref="E14:F14"/>
    <mergeCell ref="N14:N15"/>
    <mergeCell ref="O14:O15"/>
  </mergeCells>
  <printOptions horizontalCentered="1"/>
  <pageMargins left="0.32" right="0.16" top="0.2" bottom="0.36" header="0.2" footer="0.3"/>
  <pageSetup fitToHeight="0" fitToWidth="1" horizontalDpi="600" verticalDpi="600" orientation="landscape" paperSize="9" scale="61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showOutlineSymbols="0" zoomScaleSheetLayoutView="100" zoomScalePageLayoutView="74" workbookViewId="0" topLeftCell="F21">
      <selection activeCell="P39" sqref="P39"/>
    </sheetView>
  </sheetViews>
  <sheetFormatPr defaultColWidth="6.8515625" defaultRowHeight="12.75" customHeight="1"/>
  <cols>
    <col min="1" max="1" width="24.8515625" style="0" bestFit="1" customWidth="1"/>
    <col min="2" max="2" width="25.8515625" style="10" customWidth="1"/>
    <col min="3" max="3" width="21.7109375" style="10" customWidth="1"/>
    <col min="4" max="4" width="13.7109375" style="0" customWidth="1"/>
    <col min="5" max="6" width="22.00390625" style="0" bestFit="1" customWidth="1"/>
    <col min="7" max="7" width="10.57421875" style="61" customWidth="1"/>
    <col min="8" max="8" width="9.421875" style="10" customWidth="1"/>
    <col min="9" max="10" width="6.7109375" style="0" customWidth="1"/>
    <col min="11" max="11" width="7.421875" style="0" customWidth="1"/>
    <col min="12" max="12" width="9.7109375" style="0" customWidth="1"/>
    <col min="13" max="13" width="38.7109375" style="0" customWidth="1"/>
    <col min="14" max="14" width="14.7109375" style="180" customWidth="1"/>
    <col min="15" max="15" width="12.57421875" style="180" hidden="1" customWidth="1"/>
    <col min="16" max="16" width="18.00390625" style="180" customWidth="1"/>
    <col min="17" max="17" width="13.7109375" style="78" customWidth="1"/>
    <col min="18" max="18" width="13.8515625" style="15" bestFit="1" customWidth="1"/>
    <col min="19" max="19" width="8.8515625" style="2" bestFit="1" customWidth="1"/>
    <col min="20" max="20" width="17.421875" style="0" bestFit="1" customWidth="1"/>
    <col min="21" max="21" width="12.140625" style="0" bestFit="1" customWidth="1"/>
    <col min="22" max="22" width="6.8515625" style="0" customWidth="1"/>
    <col min="23" max="23" width="11.00390625" style="0" bestFit="1" customWidth="1"/>
    <col min="24" max="24" width="11.140625" style="0" bestFit="1" customWidth="1"/>
    <col min="25" max="25" width="11.57421875" style="0" bestFit="1" customWidth="1"/>
  </cols>
  <sheetData>
    <row r="1" ht="21" customHeight="1">
      <c r="M1" s="133" t="s">
        <v>101</v>
      </c>
    </row>
    <row r="2" spans="1:17" ht="17.25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4.25" customHeight="1">
      <c r="A3" s="428" t="s">
        <v>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4:9" ht="14.25" customHeight="1">
      <c r="D4" s="6"/>
      <c r="E4" s="6"/>
      <c r="F4" s="6"/>
      <c r="G4" s="62"/>
      <c r="H4" s="14"/>
      <c r="I4" s="6"/>
    </row>
    <row r="5" spans="4:9" ht="14.25" customHeight="1">
      <c r="D5" s="6"/>
      <c r="E5" s="6"/>
      <c r="F5" s="6"/>
      <c r="G5" s="62"/>
      <c r="H5" s="14"/>
      <c r="I5" s="6"/>
    </row>
    <row r="6" spans="4:9" ht="14.25" customHeight="1">
      <c r="D6" s="6"/>
      <c r="E6" s="6"/>
      <c r="F6" s="6"/>
      <c r="G6" s="62"/>
      <c r="H6" s="14"/>
      <c r="I6" s="6"/>
    </row>
    <row r="7" spans="4:9" ht="14.25" customHeight="1">
      <c r="D7" s="6"/>
      <c r="E7" s="6"/>
      <c r="F7" s="6"/>
      <c r="G7" s="62"/>
      <c r="H7" s="14"/>
      <c r="I7" s="6"/>
    </row>
    <row r="8" spans="4:9" ht="14.25" customHeight="1">
      <c r="D8" s="6"/>
      <c r="E8" s="6"/>
      <c r="F8" s="6"/>
      <c r="G8" s="62"/>
      <c r="H8" s="14"/>
      <c r="I8" s="6"/>
    </row>
    <row r="9" spans="4:9" ht="14.25" customHeight="1">
      <c r="D9" s="6"/>
      <c r="E9" s="6"/>
      <c r="F9" s="6"/>
      <c r="G9" s="62"/>
      <c r="H9" s="14"/>
      <c r="I9" s="6"/>
    </row>
    <row r="10" spans="1:6" ht="19.5" customHeight="1">
      <c r="A10" s="1" t="s">
        <v>107</v>
      </c>
      <c r="B10" s="16" t="s">
        <v>32</v>
      </c>
      <c r="C10" s="11"/>
      <c r="D10" s="1"/>
      <c r="E10" s="1"/>
      <c r="F10" s="1"/>
    </row>
    <row r="11" spans="1:6" ht="19.5" customHeight="1">
      <c r="A11" s="1" t="s">
        <v>106</v>
      </c>
      <c r="B11" s="16" t="s">
        <v>26</v>
      </c>
      <c r="C11" s="11"/>
      <c r="D11" s="1"/>
      <c r="E11" s="1"/>
      <c r="F11" s="1"/>
    </row>
    <row r="12" spans="1:16" ht="19.5" customHeight="1">
      <c r="A12" s="1" t="s">
        <v>108</v>
      </c>
      <c r="B12" s="12" t="s">
        <v>33</v>
      </c>
      <c r="C12" s="11"/>
      <c r="D12" s="1"/>
      <c r="E12" s="1"/>
      <c r="F12" s="1"/>
      <c r="N12" s="452"/>
      <c r="O12" s="452"/>
      <c r="P12" s="452"/>
    </row>
    <row r="13" spans="1:17" ht="19.5" customHeight="1">
      <c r="A13" s="3" t="s">
        <v>2</v>
      </c>
      <c r="B13" s="17">
        <v>2012</v>
      </c>
      <c r="C13" s="13"/>
      <c r="D13" s="3"/>
      <c r="E13" s="3"/>
      <c r="F13" s="3"/>
      <c r="G13" s="63"/>
      <c r="H13" s="15"/>
      <c r="I13" s="2"/>
      <c r="J13" s="2"/>
      <c r="K13" s="2"/>
      <c r="L13" s="2"/>
      <c r="M13" s="2"/>
      <c r="N13" s="181"/>
      <c r="O13" s="181"/>
      <c r="P13" s="181"/>
      <c r="Q13" s="79"/>
    </row>
    <row r="14" spans="1:19" s="1" customFormat="1" ht="21.75" customHeight="1">
      <c r="A14" s="23" t="s">
        <v>109</v>
      </c>
      <c r="B14" s="442" t="s">
        <v>11</v>
      </c>
      <c r="C14" s="436" t="s">
        <v>3</v>
      </c>
      <c r="D14" s="437"/>
      <c r="E14" s="453" t="s">
        <v>13</v>
      </c>
      <c r="F14" s="444"/>
      <c r="G14" s="424" t="s">
        <v>4</v>
      </c>
      <c r="H14" s="425"/>
      <c r="I14" s="18"/>
      <c r="J14" s="19"/>
      <c r="K14" s="19"/>
      <c r="L14" s="19" t="s">
        <v>5</v>
      </c>
      <c r="M14" s="21"/>
      <c r="N14" s="454" t="s">
        <v>19</v>
      </c>
      <c r="O14" s="450" t="s">
        <v>25</v>
      </c>
      <c r="P14" s="456" t="s">
        <v>20</v>
      </c>
      <c r="Q14" s="418" t="s">
        <v>21</v>
      </c>
      <c r="R14" s="13"/>
      <c r="S14" s="3"/>
    </row>
    <row r="15" spans="1:21" s="1" customFormat="1" ht="23.25" customHeight="1">
      <c r="A15" s="41"/>
      <c r="B15" s="443"/>
      <c r="C15" s="438"/>
      <c r="D15" s="439"/>
      <c r="E15" s="195" t="s">
        <v>6</v>
      </c>
      <c r="F15" s="42" t="s">
        <v>7</v>
      </c>
      <c r="G15" s="70" t="s">
        <v>70</v>
      </c>
      <c r="H15" s="266" t="s">
        <v>111</v>
      </c>
      <c r="I15" s="42" t="s">
        <v>8</v>
      </c>
      <c r="J15" s="43" t="s">
        <v>9</v>
      </c>
      <c r="K15" s="43" t="s">
        <v>15</v>
      </c>
      <c r="L15" s="21" t="s">
        <v>17</v>
      </c>
      <c r="M15" s="43" t="s">
        <v>18</v>
      </c>
      <c r="N15" s="455"/>
      <c r="O15" s="451"/>
      <c r="P15" s="457"/>
      <c r="Q15" s="445"/>
      <c r="R15" s="13"/>
      <c r="S15" s="3"/>
      <c r="T15" s="210"/>
      <c r="U15"/>
    </row>
    <row r="16" spans="1:25" ht="24" customHeight="1">
      <c r="A16" s="135" t="s">
        <v>26</v>
      </c>
      <c r="B16" s="448" t="s">
        <v>67</v>
      </c>
      <c r="C16" s="449" t="s">
        <v>68</v>
      </c>
      <c r="D16" s="30" t="s">
        <v>12</v>
      </c>
      <c r="E16" s="34" t="s">
        <v>23</v>
      </c>
      <c r="F16" s="9" t="s">
        <v>24</v>
      </c>
      <c r="G16" s="185" t="s">
        <v>31</v>
      </c>
      <c r="H16" s="185" t="s">
        <v>69</v>
      </c>
      <c r="I16" s="186">
        <v>30079</v>
      </c>
      <c r="J16" s="185" t="s">
        <v>10</v>
      </c>
      <c r="K16" s="187" t="s">
        <v>16</v>
      </c>
      <c r="L16" s="188">
        <v>61300</v>
      </c>
      <c r="M16" s="189" t="s">
        <v>60</v>
      </c>
      <c r="N16" s="196">
        <v>164847</v>
      </c>
      <c r="O16" s="237">
        <v>124318.64291420352</v>
      </c>
      <c r="P16" s="197">
        <v>164847</v>
      </c>
      <c r="Q16" s="196">
        <f>P16-N16</f>
        <v>0</v>
      </c>
      <c r="R16" s="276"/>
      <c r="S16" s="235"/>
      <c r="T16" s="277"/>
      <c r="U16" s="211"/>
      <c r="W16" s="215"/>
      <c r="X16" s="216"/>
      <c r="Y16" s="4"/>
    </row>
    <row r="17" spans="1:25" ht="24" customHeight="1">
      <c r="A17" s="135"/>
      <c r="B17" s="448"/>
      <c r="C17" s="449"/>
      <c r="D17" s="30"/>
      <c r="E17" s="34"/>
      <c r="F17" s="9"/>
      <c r="G17" s="8" t="s">
        <v>31</v>
      </c>
      <c r="H17" s="8" t="s">
        <v>69</v>
      </c>
      <c r="I17" s="27">
        <v>30079</v>
      </c>
      <c r="J17" s="8" t="s">
        <v>10</v>
      </c>
      <c r="K17" s="28" t="s">
        <v>16</v>
      </c>
      <c r="L17" s="119">
        <v>71200</v>
      </c>
      <c r="M17" s="89" t="s">
        <v>49</v>
      </c>
      <c r="N17" s="198">
        <v>122854.61</v>
      </c>
      <c r="O17" s="237">
        <v>92650.2659493575</v>
      </c>
      <c r="P17" s="246">
        <v>122854.61</v>
      </c>
      <c r="Q17" s="196">
        <f aca="true" t="shared" si="0" ref="Q17:Q38">P17-N17</f>
        <v>0</v>
      </c>
      <c r="R17" s="276"/>
      <c r="S17" s="235"/>
      <c r="T17" s="278">
        <v>1020697</v>
      </c>
      <c r="Y17" s="4"/>
    </row>
    <row r="18" spans="1:25" ht="24" customHeight="1">
      <c r="A18" s="135"/>
      <c r="B18" s="448"/>
      <c r="C18" s="449"/>
      <c r="D18" s="30"/>
      <c r="E18" s="34"/>
      <c r="F18" s="9"/>
      <c r="G18" s="8" t="s">
        <v>31</v>
      </c>
      <c r="H18" s="8" t="s">
        <v>69</v>
      </c>
      <c r="I18" s="27">
        <v>30079</v>
      </c>
      <c r="J18" s="8" t="s">
        <v>10</v>
      </c>
      <c r="K18" s="28" t="s">
        <v>16</v>
      </c>
      <c r="L18" s="119">
        <v>71200</v>
      </c>
      <c r="M18" s="89" t="s">
        <v>50</v>
      </c>
      <c r="N18" s="198">
        <v>919425.39</v>
      </c>
      <c r="O18" s="237">
        <v>693380.6301944366</v>
      </c>
      <c r="P18" s="246">
        <v>919425.39</v>
      </c>
      <c r="Q18" s="196">
        <f t="shared" si="0"/>
        <v>0</v>
      </c>
      <c r="R18" s="283"/>
      <c r="S18" s="235"/>
      <c r="T18" s="278"/>
      <c r="U18" s="211"/>
      <c r="W18" s="215"/>
      <c r="X18" s="216"/>
      <c r="Y18" s="4"/>
    </row>
    <row r="19" spans="1:25" ht="24" customHeight="1">
      <c r="A19" s="135"/>
      <c r="B19" s="448"/>
      <c r="C19" s="449"/>
      <c r="D19" s="30"/>
      <c r="E19" s="34"/>
      <c r="F19" s="9"/>
      <c r="G19" s="8" t="s">
        <v>31</v>
      </c>
      <c r="H19" s="8" t="s">
        <v>69</v>
      </c>
      <c r="I19" s="27">
        <v>30079</v>
      </c>
      <c r="J19" s="8" t="s">
        <v>10</v>
      </c>
      <c r="K19" s="28" t="s">
        <v>16</v>
      </c>
      <c r="L19" s="119">
        <v>71300</v>
      </c>
      <c r="M19" s="89" t="s">
        <v>44</v>
      </c>
      <c r="N19" s="198">
        <v>67304</v>
      </c>
      <c r="O19" s="237">
        <v>50757.01676522808</v>
      </c>
      <c r="P19" s="197">
        <v>67304</v>
      </c>
      <c r="Q19" s="196">
        <f t="shared" si="0"/>
        <v>0</v>
      </c>
      <c r="R19" s="284"/>
      <c r="S19" s="235"/>
      <c r="T19" s="278"/>
      <c r="W19" s="215"/>
      <c r="X19" s="216"/>
      <c r="Y19" s="4"/>
    </row>
    <row r="20" spans="1:25" ht="24" customHeight="1">
      <c r="A20" s="135"/>
      <c r="B20" s="448"/>
      <c r="C20" s="449"/>
      <c r="D20" s="30"/>
      <c r="E20" s="34"/>
      <c r="F20" s="9"/>
      <c r="G20" s="8" t="s">
        <v>31</v>
      </c>
      <c r="H20" s="8" t="s">
        <v>69</v>
      </c>
      <c r="I20" s="27">
        <v>30079</v>
      </c>
      <c r="J20" s="8" t="s">
        <v>10</v>
      </c>
      <c r="K20" s="28" t="s">
        <v>16</v>
      </c>
      <c r="L20" s="119">
        <v>71400</v>
      </c>
      <c r="M20" s="89" t="s">
        <v>40</v>
      </c>
      <c r="N20" s="198">
        <v>171722</v>
      </c>
      <c r="O20" s="237">
        <v>129503.3940472854</v>
      </c>
      <c r="P20" s="246">
        <v>171722</v>
      </c>
      <c r="Q20" s="196">
        <f t="shared" si="0"/>
        <v>0</v>
      </c>
      <c r="R20" s="283"/>
      <c r="S20" s="235"/>
      <c r="T20" s="277"/>
      <c r="U20" s="211"/>
      <c r="W20" s="215"/>
      <c r="X20" s="216"/>
      <c r="Y20" s="4"/>
    </row>
    <row r="21" spans="1:25" ht="24" customHeight="1">
      <c r="A21" s="135"/>
      <c r="B21" s="448"/>
      <c r="C21" s="449"/>
      <c r="D21" s="30"/>
      <c r="E21" s="34"/>
      <c r="F21" s="9"/>
      <c r="G21" s="8" t="s">
        <v>31</v>
      </c>
      <c r="H21" s="8" t="s">
        <v>69</v>
      </c>
      <c r="I21" s="27">
        <v>30079</v>
      </c>
      <c r="J21" s="8" t="s">
        <v>10</v>
      </c>
      <c r="K21" s="28" t="s">
        <v>16</v>
      </c>
      <c r="L21" s="119">
        <v>71600</v>
      </c>
      <c r="M21" s="89" t="s">
        <v>52</v>
      </c>
      <c r="N21" s="198">
        <v>134609</v>
      </c>
      <c r="O21" s="237">
        <v>101514.78767607552</v>
      </c>
      <c r="P21" s="197">
        <v>134609</v>
      </c>
      <c r="Q21" s="196">
        <f t="shared" si="0"/>
        <v>0</v>
      </c>
      <c r="R21" s="233"/>
      <c r="T21" s="210"/>
      <c r="U21" s="211"/>
      <c r="W21" s="215"/>
      <c r="X21" s="216"/>
      <c r="Y21" s="4"/>
    </row>
    <row r="22" spans="1:25" ht="24" customHeight="1">
      <c r="A22" s="135"/>
      <c r="B22" s="448"/>
      <c r="C22" s="449"/>
      <c r="D22" s="30"/>
      <c r="E22" s="34"/>
      <c r="F22" s="9"/>
      <c r="G22" s="8" t="s">
        <v>31</v>
      </c>
      <c r="H22" s="8" t="s">
        <v>69</v>
      </c>
      <c r="I22" s="27">
        <v>30079</v>
      </c>
      <c r="J22" s="8" t="s">
        <v>10</v>
      </c>
      <c r="K22" s="28" t="s">
        <v>16</v>
      </c>
      <c r="L22" s="119">
        <v>72100</v>
      </c>
      <c r="M22" s="90" t="s">
        <v>63</v>
      </c>
      <c r="N22" s="200">
        <v>9486</v>
      </c>
      <c r="O22" s="237">
        <v>7153.825345223962</v>
      </c>
      <c r="P22" s="197">
        <v>9486</v>
      </c>
      <c r="Q22" s="196">
        <f t="shared" si="0"/>
        <v>0</v>
      </c>
      <c r="R22" s="233"/>
      <c r="T22" s="210"/>
      <c r="U22" s="211"/>
      <c r="V22" s="4"/>
      <c r="W22" s="215"/>
      <c r="X22" s="216"/>
      <c r="Y22" s="4"/>
    </row>
    <row r="23" spans="1:25" ht="24" customHeight="1">
      <c r="A23" s="135"/>
      <c r="B23" s="448"/>
      <c r="C23" s="449"/>
      <c r="D23" s="30"/>
      <c r="E23" s="34"/>
      <c r="F23" s="9"/>
      <c r="G23" s="8" t="s">
        <v>31</v>
      </c>
      <c r="H23" s="8" t="s">
        <v>69</v>
      </c>
      <c r="I23" s="27">
        <v>30079</v>
      </c>
      <c r="J23" s="8" t="s">
        <v>10</v>
      </c>
      <c r="K23" s="28" t="s">
        <v>16</v>
      </c>
      <c r="L23" s="119">
        <v>72200</v>
      </c>
      <c r="M23" s="90" t="s">
        <v>54</v>
      </c>
      <c r="N23" s="198">
        <v>5528</v>
      </c>
      <c r="O23" s="237">
        <v>4168.916983807512</v>
      </c>
      <c r="P23" s="197">
        <v>5528</v>
      </c>
      <c r="Q23" s="196">
        <f t="shared" si="0"/>
        <v>0</v>
      </c>
      <c r="R23" s="233"/>
      <c r="T23" s="210"/>
      <c r="U23" s="211"/>
      <c r="V23" s="4"/>
      <c r="W23" s="215"/>
      <c r="X23" s="216"/>
      <c r="Y23" s="4"/>
    </row>
    <row r="24" spans="1:25" ht="24" customHeight="1">
      <c r="A24" s="135"/>
      <c r="B24" s="448"/>
      <c r="C24" s="449"/>
      <c r="D24" s="30"/>
      <c r="E24" s="34"/>
      <c r="F24" s="9"/>
      <c r="G24" s="8" t="s">
        <v>31</v>
      </c>
      <c r="H24" s="8" t="s">
        <v>69</v>
      </c>
      <c r="I24" s="27">
        <v>30079</v>
      </c>
      <c r="J24" s="8" t="s">
        <v>10</v>
      </c>
      <c r="K24" s="28" t="s">
        <v>16</v>
      </c>
      <c r="L24" s="119">
        <v>72300</v>
      </c>
      <c r="M24" s="90" t="s">
        <v>55</v>
      </c>
      <c r="N24" s="198">
        <v>8761</v>
      </c>
      <c r="O24" s="237">
        <v>6607.069771189873</v>
      </c>
      <c r="P24" s="197">
        <v>8761</v>
      </c>
      <c r="Q24" s="196">
        <f t="shared" si="0"/>
        <v>0</v>
      </c>
      <c r="R24" s="233"/>
      <c r="T24" s="210"/>
      <c r="U24" s="211"/>
      <c r="V24" s="4"/>
      <c r="W24" s="215"/>
      <c r="X24" s="216"/>
      <c r="Y24" s="4"/>
    </row>
    <row r="25" spans="1:25" ht="24" customHeight="1">
      <c r="A25" s="135"/>
      <c r="B25" s="448"/>
      <c r="C25" s="449"/>
      <c r="D25" s="30"/>
      <c r="E25" s="34"/>
      <c r="F25" s="9"/>
      <c r="G25" s="8" t="s">
        <v>31</v>
      </c>
      <c r="H25" s="8" t="s">
        <v>69</v>
      </c>
      <c r="I25" s="27">
        <v>30079</v>
      </c>
      <c r="J25" s="8" t="s">
        <v>10</v>
      </c>
      <c r="K25" s="28" t="s">
        <v>16</v>
      </c>
      <c r="L25" s="119">
        <v>72400</v>
      </c>
      <c r="M25" s="90" t="s">
        <v>56</v>
      </c>
      <c r="N25" s="198">
        <v>8259</v>
      </c>
      <c r="O25" s="237">
        <v>6228.488670272475</v>
      </c>
      <c r="P25" s="197">
        <v>8259</v>
      </c>
      <c r="Q25" s="196">
        <f t="shared" si="0"/>
        <v>0</v>
      </c>
      <c r="R25" s="233"/>
      <c r="T25" s="210"/>
      <c r="U25" s="211"/>
      <c r="V25" s="4"/>
      <c r="W25" s="215"/>
      <c r="X25" s="216"/>
      <c r="Y25" s="4"/>
    </row>
    <row r="26" spans="1:25" ht="24" customHeight="1">
      <c r="A26" s="135"/>
      <c r="B26" s="448"/>
      <c r="C26" s="449"/>
      <c r="D26" s="30"/>
      <c r="E26" s="34"/>
      <c r="F26" s="9"/>
      <c r="G26" s="8" t="s">
        <v>31</v>
      </c>
      <c r="H26" s="8" t="s">
        <v>69</v>
      </c>
      <c r="I26" s="27">
        <v>30079</v>
      </c>
      <c r="J26" s="8" t="s">
        <v>10</v>
      </c>
      <c r="K26" s="28" t="s">
        <v>16</v>
      </c>
      <c r="L26" s="119">
        <v>72500</v>
      </c>
      <c r="M26" s="90" t="s">
        <v>64</v>
      </c>
      <c r="N26" s="198">
        <v>21213</v>
      </c>
      <c r="O26" s="237">
        <v>15997.691023427778</v>
      </c>
      <c r="P26" s="197">
        <v>21213</v>
      </c>
      <c r="Q26" s="196">
        <f t="shared" si="0"/>
        <v>0</v>
      </c>
      <c r="R26" s="233"/>
      <c r="T26" s="210"/>
      <c r="U26" s="211"/>
      <c r="V26" s="4"/>
      <c r="W26" s="215"/>
      <c r="X26" s="216"/>
      <c r="Y26" s="4"/>
    </row>
    <row r="27" spans="1:25" ht="24" customHeight="1">
      <c r="A27" s="135"/>
      <c r="B27" s="448"/>
      <c r="C27" s="449"/>
      <c r="D27" s="30"/>
      <c r="E27" s="34"/>
      <c r="F27" s="9"/>
      <c r="G27" s="8" t="s">
        <v>31</v>
      </c>
      <c r="H27" s="8" t="s">
        <v>69</v>
      </c>
      <c r="I27" s="27">
        <v>30079</v>
      </c>
      <c r="J27" s="8" t="s">
        <v>10</v>
      </c>
      <c r="K27" s="28" t="s">
        <v>16</v>
      </c>
      <c r="L27" s="119">
        <v>72700</v>
      </c>
      <c r="M27" s="90" t="s">
        <v>82</v>
      </c>
      <c r="N27" s="198">
        <v>20943</v>
      </c>
      <c r="O27" s="237">
        <v>15794.07170620129</v>
      </c>
      <c r="P27" s="197">
        <v>20943</v>
      </c>
      <c r="Q27" s="196">
        <f t="shared" si="0"/>
        <v>0</v>
      </c>
      <c r="R27" s="233"/>
      <c r="T27" s="210"/>
      <c r="U27" s="211"/>
      <c r="V27" s="4"/>
      <c r="W27" s="215"/>
      <c r="X27" s="216"/>
      <c r="Y27" s="4"/>
    </row>
    <row r="28" spans="1:25" ht="24" customHeight="1">
      <c r="A28" s="135"/>
      <c r="B28" s="448"/>
      <c r="C28" s="449"/>
      <c r="D28" s="30"/>
      <c r="E28" s="34"/>
      <c r="F28" s="9"/>
      <c r="G28" s="8" t="s">
        <v>31</v>
      </c>
      <c r="H28" s="8" t="s">
        <v>69</v>
      </c>
      <c r="I28" s="27">
        <v>30079</v>
      </c>
      <c r="J28" s="8" t="s">
        <v>10</v>
      </c>
      <c r="K28" s="28" t="s">
        <v>16</v>
      </c>
      <c r="L28" s="119">
        <v>72800</v>
      </c>
      <c r="M28" s="90" t="s">
        <v>57</v>
      </c>
      <c r="N28" s="198">
        <v>3566</v>
      </c>
      <c r="O28" s="237">
        <v>2689.283278628363</v>
      </c>
      <c r="P28" s="197">
        <v>3566</v>
      </c>
      <c r="Q28" s="196">
        <f t="shared" si="0"/>
        <v>0</v>
      </c>
      <c r="R28" s="233"/>
      <c r="T28" s="210"/>
      <c r="U28" s="211"/>
      <c r="V28" s="4"/>
      <c r="W28" s="215"/>
      <c r="X28" s="216"/>
      <c r="Y28" s="4"/>
    </row>
    <row r="29" spans="1:25" ht="24" customHeight="1">
      <c r="A29" s="135"/>
      <c r="B29" s="448"/>
      <c r="C29" s="449"/>
      <c r="D29" s="30"/>
      <c r="E29" s="34"/>
      <c r="F29" s="9"/>
      <c r="G29" s="8" t="s">
        <v>31</v>
      </c>
      <c r="H29" s="8" t="s">
        <v>69</v>
      </c>
      <c r="I29" s="27">
        <v>30079</v>
      </c>
      <c r="J29" s="8" t="s">
        <v>10</v>
      </c>
      <c r="K29" s="28" t="s">
        <v>16</v>
      </c>
      <c r="L29" s="119">
        <v>73100</v>
      </c>
      <c r="M29" s="90" t="s">
        <v>46</v>
      </c>
      <c r="N29" s="198">
        <v>92142</v>
      </c>
      <c r="O29" s="237">
        <v>69488.4856588263</v>
      </c>
      <c r="P29" s="197">
        <v>92142</v>
      </c>
      <c r="Q29" s="196">
        <f t="shared" si="0"/>
        <v>0</v>
      </c>
      <c r="R29" s="233"/>
      <c r="T29" s="210"/>
      <c r="U29" s="211"/>
      <c r="V29" s="4"/>
      <c r="W29" s="215"/>
      <c r="X29" s="216"/>
      <c r="Y29" s="4"/>
    </row>
    <row r="30" spans="1:25" ht="24" customHeight="1">
      <c r="A30" s="135"/>
      <c r="B30" s="448"/>
      <c r="C30" s="449"/>
      <c r="D30" s="30"/>
      <c r="E30" s="34"/>
      <c r="F30" s="9"/>
      <c r="G30" s="8" t="s">
        <v>31</v>
      </c>
      <c r="H30" s="8" t="s">
        <v>69</v>
      </c>
      <c r="I30" s="27">
        <v>30079</v>
      </c>
      <c r="J30" s="8" t="s">
        <v>10</v>
      </c>
      <c r="K30" s="28" t="s">
        <v>16</v>
      </c>
      <c r="L30" s="119">
        <v>73300</v>
      </c>
      <c r="M30" s="90" t="s">
        <v>95</v>
      </c>
      <c r="N30" s="198">
        <v>5089</v>
      </c>
      <c r="O30" s="237">
        <v>3837.8470569096294</v>
      </c>
      <c r="P30" s="197">
        <v>5089</v>
      </c>
      <c r="Q30" s="196">
        <f t="shared" si="0"/>
        <v>0</v>
      </c>
      <c r="R30" s="233"/>
      <c r="T30" s="210"/>
      <c r="U30" s="211"/>
      <c r="V30" s="4"/>
      <c r="W30" s="215"/>
      <c r="X30" s="216"/>
      <c r="Y30" s="4"/>
    </row>
    <row r="31" spans="1:25" ht="24" customHeight="1">
      <c r="A31" s="135"/>
      <c r="B31" s="448"/>
      <c r="C31" s="449"/>
      <c r="D31" s="30"/>
      <c r="E31" s="34"/>
      <c r="F31" s="9"/>
      <c r="G31" s="8" t="s">
        <v>31</v>
      </c>
      <c r="H31" s="8" t="s">
        <v>69</v>
      </c>
      <c r="I31" s="27">
        <v>30079</v>
      </c>
      <c r="J31" s="8" t="s">
        <v>10</v>
      </c>
      <c r="K31" s="28" t="s">
        <v>16</v>
      </c>
      <c r="L31" s="119">
        <v>73400</v>
      </c>
      <c r="M31" s="90" t="s">
        <v>41</v>
      </c>
      <c r="N31" s="198">
        <v>14381</v>
      </c>
      <c r="O31" s="237">
        <v>10845.368151978262</v>
      </c>
      <c r="P31" s="197">
        <v>14381</v>
      </c>
      <c r="Q31" s="196">
        <f t="shared" si="0"/>
        <v>0</v>
      </c>
      <c r="R31" s="233"/>
      <c r="T31" s="210"/>
      <c r="U31" s="211"/>
      <c r="V31" s="4"/>
      <c r="W31" s="215"/>
      <c r="X31" s="216"/>
      <c r="Y31" s="4"/>
    </row>
    <row r="32" spans="1:25" ht="24" customHeight="1">
      <c r="A32" s="135"/>
      <c r="B32" s="448"/>
      <c r="C32" s="449"/>
      <c r="D32" s="30"/>
      <c r="E32" s="34"/>
      <c r="F32" s="9"/>
      <c r="G32" s="8" t="s">
        <v>31</v>
      </c>
      <c r="H32" s="8" t="s">
        <v>69</v>
      </c>
      <c r="I32" s="27">
        <v>30079</v>
      </c>
      <c r="J32" s="8" t="s">
        <v>10</v>
      </c>
      <c r="K32" s="28" t="s">
        <v>16</v>
      </c>
      <c r="L32" s="119">
        <v>74100</v>
      </c>
      <c r="M32" s="90" t="s">
        <v>58</v>
      </c>
      <c r="N32" s="198">
        <v>11379</v>
      </c>
      <c r="O32" s="237">
        <v>8581.423002667452</v>
      </c>
      <c r="P32" s="197">
        <v>11379</v>
      </c>
      <c r="Q32" s="196">
        <f t="shared" si="0"/>
        <v>0</v>
      </c>
      <c r="R32" s="233"/>
      <c r="T32" s="210"/>
      <c r="U32" s="211"/>
      <c r="V32" s="4"/>
      <c r="W32" s="215"/>
      <c r="X32" s="216"/>
      <c r="Y32" s="4"/>
    </row>
    <row r="33" spans="1:25" ht="24" customHeight="1">
      <c r="A33" s="135"/>
      <c r="B33" s="448"/>
      <c r="C33" s="449"/>
      <c r="D33" s="30"/>
      <c r="E33" s="34"/>
      <c r="F33" s="9"/>
      <c r="G33" s="8" t="s">
        <v>31</v>
      </c>
      <c r="H33" s="8" t="s">
        <v>69</v>
      </c>
      <c r="I33" s="27">
        <v>30079</v>
      </c>
      <c r="J33" s="8" t="s">
        <v>10</v>
      </c>
      <c r="K33" s="28" t="s">
        <v>16</v>
      </c>
      <c r="L33" s="119">
        <v>74200</v>
      </c>
      <c r="M33" s="90" t="s">
        <v>66</v>
      </c>
      <c r="N33" s="198">
        <v>18417</v>
      </c>
      <c r="O33" s="237">
        <v>13889.099871704588</v>
      </c>
      <c r="P33" s="197">
        <v>18417</v>
      </c>
      <c r="Q33" s="196">
        <f t="shared" si="0"/>
        <v>0</v>
      </c>
      <c r="R33" s="233"/>
      <c r="T33" s="210"/>
      <c r="U33" s="211"/>
      <c r="V33" s="4"/>
      <c r="W33" s="215"/>
      <c r="X33" s="216"/>
      <c r="Y33" s="4"/>
    </row>
    <row r="34" spans="1:25" ht="24" customHeight="1">
      <c r="A34" s="135"/>
      <c r="B34" s="448"/>
      <c r="C34" s="158"/>
      <c r="D34" s="30"/>
      <c r="E34" s="34"/>
      <c r="F34" s="9"/>
      <c r="G34" s="8" t="s">
        <v>31</v>
      </c>
      <c r="H34" s="8" t="s">
        <v>69</v>
      </c>
      <c r="I34" s="27">
        <v>30079</v>
      </c>
      <c r="J34" s="8" t="s">
        <v>10</v>
      </c>
      <c r="K34" s="28" t="s">
        <v>16</v>
      </c>
      <c r="L34" s="119">
        <v>74500</v>
      </c>
      <c r="M34" s="90" t="s">
        <v>47</v>
      </c>
      <c r="N34" s="198">
        <v>13619</v>
      </c>
      <c r="O34" s="237">
        <v>10270.70919002795</v>
      </c>
      <c r="P34" s="197">
        <v>13619</v>
      </c>
      <c r="Q34" s="196">
        <f t="shared" si="0"/>
        <v>0</v>
      </c>
      <c r="R34" s="233"/>
      <c r="T34" s="210"/>
      <c r="U34" s="211"/>
      <c r="V34" s="4"/>
      <c r="W34" s="215"/>
      <c r="X34" s="216"/>
      <c r="Y34" s="4"/>
    </row>
    <row r="35" spans="1:25" ht="24" customHeight="1">
      <c r="A35" s="135"/>
      <c r="B35" s="448"/>
      <c r="C35" s="136"/>
      <c r="D35" s="30"/>
      <c r="E35" s="34"/>
      <c r="F35" s="9"/>
      <c r="G35" s="54" t="s">
        <v>31</v>
      </c>
      <c r="H35" s="54" t="s">
        <v>69</v>
      </c>
      <c r="I35" s="53">
        <v>30079</v>
      </c>
      <c r="J35" s="54" t="s">
        <v>10</v>
      </c>
      <c r="K35" s="55" t="s">
        <v>16</v>
      </c>
      <c r="L35" s="119">
        <v>75700</v>
      </c>
      <c r="M35" s="105" t="s">
        <v>79</v>
      </c>
      <c r="N35" s="201">
        <v>1300</v>
      </c>
      <c r="O35" s="237">
        <v>980.3893051645742</v>
      </c>
      <c r="P35" s="197">
        <v>1300</v>
      </c>
      <c r="Q35" s="196">
        <f>P35-N35</f>
        <v>0</v>
      </c>
      <c r="R35" s="262"/>
      <c r="T35" s="210"/>
      <c r="U35" s="211"/>
      <c r="V35" s="4"/>
      <c r="W35" s="215"/>
      <c r="X35" s="216"/>
      <c r="Y35" s="4"/>
    </row>
    <row r="36" spans="1:25" ht="24" customHeight="1">
      <c r="A36" s="135"/>
      <c r="B36" s="130"/>
      <c r="C36" s="136"/>
      <c r="D36" s="30"/>
      <c r="E36" s="34"/>
      <c r="F36" s="9"/>
      <c r="G36" s="54" t="s">
        <v>31</v>
      </c>
      <c r="H36" s="54" t="s">
        <v>69</v>
      </c>
      <c r="I36" s="53">
        <v>30079</v>
      </c>
      <c r="J36" s="54" t="s">
        <v>10</v>
      </c>
      <c r="K36" s="55" t="s">
        <v>16</v>
      </c>
      <c r="L36" s="120" t="s">
        <v>93</v>
      </c>
      <c r="M36" s="105" t="s">
        <v>94</v>
      </c>
      <c r="N36" s="201">
        <v>1668</v>
      </c>
      <c r="O36" s="237">
        <v>1257.9148930880845</v>
      </c>
      <c r="P36" s="246">
        <v>1668</v>
      </c>
      <c r="Q36" s="196">
        <f t="shared" si="0"/>
        <v>0</v>
      </c>
      <c r="R36" s="262"/>
      <c r="S36" s="15"/>
      <c r="T36" s="118"/>
      <c r="U36" s="211"/>
      <c r="V36" s="4"/>
      <c r="W36" s="215"/>
      <c r="X36" s="216"/>
      <c r="Y36" s="4"/>
    </row>
    <row r="37" spans="1:25" ht="24" customHeight="1">
      <c r="A37" s="135"/>
      <c r="B37" s="130"/>
      <c r="C37" s="136"/>
      <c r="D37" s="30"/>
      <c r="E37" s="34"/>
      <c r="F37" s="9"/>
      <c r="G37" s="54" t="s">
        <v>31</v>
      </c>
      <c r="H37" s="54" t="s">
        <v>69</v>
      </c>
      <c r="I37" s="53">
        <v>30079</v>
      </c>
      <c r="J37" s="54" t="s">
        <v>10</v>
      </c>
      <c r="K37" s="55" t="s">
        <v>16</v>
      </c>
      <c r="L37" s="120" t="s">
        <v>92</v>
      </c>
      <c r="M37" s="105" t="s">
        <v>96</v>
      </c>
      <c r="N37" s="201">
        <v>36295</v>
      </c>
      <c r="O37" s="237">
        <v>27371.715254575553</v>
      </c>
      <c r="P37" s="246">
        <v>36295</v>
      </c>
      <c r="Q37" s="196">
        <f t="shared" si="0"/>
        <v>0</v>
      </c>
      <c r="R37" s="262"/>
      <c r="S37" s="15"/>
      <c r="T37" s="118"/>
      <c r="U37" s="211"/>
      <c r="V37" s="4"/>
      <c r="W37" s="215"/>
      <c r="X37" s="216"/>
      <c r="Y37" s="4"/>
    </row>
    <row r="38" spans="1:25" ht="24" customHeight="1">
      <c r="A38" s="135"/>
      <c r="B38" s="130"/>
      <c r="C38" s="136"/>
      <c r="D38" s="30"/>
      <c r="E38" s="34"/>
      <c r="F38" s="9"/>
      <c r="G38" s="54" t="s">
        <v>31</v>
      </c>
      <c r="H38" s="54" t="s">
        <v>69</v>
      </c>
      <c r="I38" s="53">
        <v>30079</v>
      </c>
      <c r="J38" s="54" t="s">
        <v>10</v>
      </c>
      <c r="K38" s="55" t="s">
        <v>16</v>
      </c>
      <c r="L38" s="120">
        <v>75100</v>
      </c>
      <c r="M38" s="105" t="s">
        <v>43</v>
      </c>
      <c r="N38" s="201">
        <v>129696.56000000001</v>
      </c>
      <c r="O38" s="237">
        <v>97810.09256971964</v>
      </c>
      <c r="P38" s="246">
        <v>129696.56000000001</v>
      </c>
      <c r="Q38" s="196">
        <f t="shared" si="0"/>
        <v>0</v>
      </c>
      <c r="R38" s="262"/>
      <c r="S38" s="15"/>
      <c r="T38" s="118"/>
      <c r="U38" s="211"/>
      <c r="W38" s="215"/>
      <c r="X38" s="216"/>
      <c r="Y38" s="4"/>
    </row>
    <row r="39" spans="1:24" ht="22.5" customHeight="1">
      <c r="A39" s="56"/>
      <c r="B39" s="57"/>
      <c r="C39" s="58" t="s">
        <v>74</v>
      </c>
      <c r="D39" s="25"/>
      <c r="E39" s="25"/>
      <c r="F39" s="236"/>
      <c r="G39" s="66"/>
      <c r="H39" s="100"/>
      <c r="I39" s="101"/>
      <c r="J39" s="102"/>
      <c r="K39" s="103"/>
      <c r="L39" s="104"/>
      <c r="M39" s="102"/>
      <c r="N39" s="132">
        <f>SUM(N16:N38)</f>
        <v>1982504.56</v>
      </c>
      <c r="O39" s="232">
        <f>SUM(O16:O38)</f>
        <v>1495097.12928</v>
      </c>
      <c r="P39" s="238">
        <f>SUM(P16:P38)</f>
        <v>1982504.56</v>
      </c>
      <c r="Q39" s="238">
        <f>SUM(Q16:Q38)</f>
        <v>0</v>
      </c>
      <c r="R39" s="234"/>
      <c r="S39" s="15"/>
      <c r="W39" s="215"/>
      <c r="X39" s="216"/>
    </row>
    <row r="40" spans="16:24" ht="12.75" customHeight="1">
      <c r="P40" s="182"/>
      <c r="R40" s="251"/>
      <c r="S40" s="15"/>
      <c r="T40" s="210"/>
      <c r="W40" s="215"/>
      <c r="X40" s="216"/>
    </row>
    <row r="41" spans="16:24" ht="12.75" customHeight="1">
      <c r="P41" s="287"/>
      <c r="R41" s="233"/>
      <c r="S41" s="15"/>
      <c r="W41" s="215"/>
      <c r="X41" s="216"/>
    </row>
    <row r="42" spans="14:19" ht="12.75" customHeight="1">
      <c r="N42" s="182"/>
      <c r="O42" s="123"/>
      <c r="P42" s="288"/>
      <c r="Q42" s="123"/>
      <c r="S42" s="15"/>
    </row>
    <row r="43" spans="1:17" ht="12.75" customHeight="1">
      <c r="A43" s="282"/>
      <c r="B43" s="280"/>
      <c r="C43" s="280"/>
      <c r="D43" s="282"/>
      <c r="E43" s="282"/>
      <c r="F43" s="282"/>
      <c r="G43" s="281"/>
      <c r="H43" s="280"/>
      <c r="K43" s="267"/>
      <c r="L43" s="267"/>
      <c r="M43" s="267"/>
      <c r="N43" s="268"/>
      <c r="O43" s="269"/>
      <c r="P43" s="268"/>
      <c r="Q43" s="123"/>
    </row>
    <row r="44" spans="1:19" s="202" customFormat="1" ht="12.75" customHeight="1">
      <c r="A44" s="258"/>
      <c r="B44" s="282"/>
      <c r="C44" s="280"/>
      <c r="D44" s="280"/>
      <c r="E44" s="282"/>
      <c r="F44" s="282"/>
      <c r="G44" s="282"/>
      <c r="H44" s="280"/>
      <c r="I44" s="282"/>
      <c r="J44" s="282"/>
      <c r="K44" s="282"/>
      <c r="L44" s="267"/>
      <c r="M44" s="267"/>
      <c r="N44" s="269"/>
      <c r="O44" s="214"/>
      <c r="P44" s="268"/>
      <c r="Q44" s="204"/>
      <c r="R44" s="261"/>
      <c r="S44" s="235"/>
    </row>
    <row r="45" spans="1:20" s="202" customFormat="1" ht="12.75" customHeight="1">
      <c r="A45" s="258"/>
      <c r="B45" s="258"/>
      <c r="C45" s="279"/>
      <c r="D45" s="280"/>
      <c r="E45" s="258"/>
      <c r="F45" s="258"/>
      <c r="G45" s="258"/>
      <c r="H45" s="280"/>
      <c r="I45" s="282"/>
      <c r="J45" s="282"/>
      <c r="K45" s="282"/>
      <c r="L45" s="267"/>
      <c r="M45" s="271"/>
      <c r="N45" s="270"/>
      <c r="O45" s="270"/>
      <c r="P45" s="287"/>
      <c r="Q45" s="259"/>
      <c r="R45" s="263"/>
      <c r="S45" s="235"/>
      <c r="T45" s="205"/>
    </row>
    <row r="46" spans="1:20" s="202" customFormat="1" ht="12.75" customHeight="1">
      <c r="A46" s="282"/>
      <c r="B46" s="282"/>
      <c r="C46" s="258"/>
      <c r="D46" s="279"/>
      <c r="E46" s="285"/>
      <c r="F46" s="258"/>
      <c r="G46" s="258"/>
      <c r="H46" s="280"/>
      <c r="I46" s="282"/>
      <c r="J46" s="282"/>
      <c r="K46" s="282"/>
      <c r="L46" s="267"/>
      <c r="M46" s="271"/>
      <c r="N46" s="270"/>
      <c r="O46" s="270"/>
      <c r="P46" s="287"/>
      <c r="Q46" s="259"/>
      <c r="R46" s="263"/>
      <c r="S46" s="235"/>
      <c r="T46" s="205"/>
    </row>
    <row r="47" spans="1:20" s="202" customFormat="1" ht="12.75" customHeight="1">
      <c r="A47" s="282"/>
      <c r="B47" s="282"/>
      <c r="C47" s="286"/>
      <c r="D47" s="279"/>
      <c r="E47" s="282"/>
      <c r="F47" s="282"/>
      <c r="G47" s="282"/>
      <c r="H47" s="280"/>
      <c r="I47" s="282"/>
      <c r="J47" s="282"/>
      <c r="K47" s="282"/>
      <c r="L47" s="267"/>
      <c r="M47" s="271"/>
      <c r="N47" s="270"/>
      <c r="O47" s="270"/>
      <c r="P47" s="287"/>
      <c r="Q47" s="258"/>
      <c r="R47" s="263"/>
      <c r="S47" s="235"/>
      <c r="T47" s="205"/>
    </row>
    <row r="48" spans="1:20" s="202" customFormat="1" ht="12.75" customHeight="1">
      <c r="A48" s="282"/>
      <c r="B48" s="280"/>
      <c r="C48" s="279"/>
      <c r="D48" s="258"/>
      <c r="E48" s="285"/>
      <c r="F48" s="286"/>
      <c r="G48" s="281"/>
      <c r="H48" s="280"/>
      <c r="I48" s="282"/>
      <c r="J48" s="282"/>
      <c r="K48" s="282"/>
      <c r="L48" s="267"/>
      <c r="M48" s="271"/>
      <c r="N48" s="270"/>
      <c r="O48" s="270"/>
      <c r="P48" s="287"/>
      <c r="Q48" s="258"/>
      <c r="R48" s="263"/>
      <c r="S48" s="235"/>
      <c r="T48" s="205"/>
    </row>
    <row r="49" spans="1:19" s="202" customFormat="1" ht="12.75" customHeight="1">
      <c r="A49" s="282"/>
      <c r="B49" s="280"/>
      <c r="C49" s="280"/>
      <c r="D49" s="282"/>
      <c r="E49" s="282"/>
      <c r="F49" s="282"/>
      <c r="G49" s="281"/>
      <c r="H49" s="280"/>
      <c r="I49" s="282"/>
      <c r="J49" s="282"/>
      <c r="K49" s="282"/>
      <c r="L49" s="267"/>
      <c r="M49" s="271"/>
      <c r="N49" s="270"/>
      <c r="O49" s="270"/>
      <c r="P49" s="287"/>
      <c r="Q49" s="260"/>
      <c r="R49" s="263"/>
      <c r="S49" s="235"/>
    </row>
    <row r="50" spans="1:19" s="202" customFormat="1" ht="12.75" customHeight="1">
      <c r="A50" s="282"/>
      <c r="B50" s="290"/>
      <c r="C50" s="280"/>
      <c r="D50" s="282"/>
      <c r="E50" s="282"/>
      <c r="F50" s="282"/>
      <c r="G50" s="281"/>
      <c r="H50" s="280"/>
      <c r="I50" s="282"/>
      <c r="J50" s="282"/>
      <c r="K50" s="282"/>
      <c r="L50" s="267"/>
      <c r="M50" s="267"/>
      <c r="N50" s="271"/>
      <c r="O50" s="271"/>
      <c r="P50" s="289"/>
      <c r="Q50" s="260"/>
      <c r="R50" s="264"/>
      <c r="S50" s="235"/>
    </row>
    <row r="51" spans="1:19" s="202" customFormat="1" ht="12.75" customHeight="1">
      <c r="A51" s="282"/>
      <c r="B51" s="280"/>
      <c r="C51" s="280"/>
      <c r="D51" s="282"/>
      <c r="E51" s="282"/>
      <c r="F51" s="282"/>
      <c r="G51" s="281"/>
      <c r="H51" s="280"/>
      <c r="I51" s="282"/>
      <c r="J51" s="282"/>
      <c r="K51" s="282"/>
      <c r="L51" s="267"/>
      <c r="M51" s="267"/>
      <c r="N51" s="272"/>
      <c r="O51" s="270"/>
      <c r="P51" s="287"/>
      <c r="Q51" s="204"/>
      <c r="R51" s="265"/>
      <c r="S51" s="235"/>
    </row>
    <row r="52" spans="1:19" s="202" customFormat="1" ht="12.75" customHeight="1">
      <c r="A52" s="282"/>
      <c r="B52" s="280"/>
      <c r="C52" s="280"/>
      <c r="D52" s="282"/>
      <c r="E52" s="282"/>
      <c r="F52" s="282"/>
      <c r="G52" s="281"/>
      <c r="H52" s="280"/>
      <c r="I52" s="282"/>
      <c r="J52" s="282"/>
      <c r="K52" s="282"/>
      <c r="N52" s="206"/>
      <c r="O52" s="203"/>
      <c r="P52" s="275"/>
      <c r="Q52" s="204"/>
      <c r="R52" s="265"/>
      <c r="S52" s="235"/>
    </row>
    <row r="53" spans="1:19" s="202" customFormat="1" ht="12.75" customHeight="1">
      <c r="A53" s="282"/>
      <c r="B53" s="280"/>
      <c r="C53" s="280"/>
      <c r="D53" s="282"/>
      <c r="E53" s="282"/>
      <c r="F53" s="282"/>
      <c r="G53" s="281"/>
      <c r="H53" s="280"/>
      <c r="I53" s="282"/>
      <c r="J53" s="282"/>
      <c r="K53" s="282"/>
      <c r="N53" s="203"/>
      <c r="O53" s="204"/>
      <c r="P53" s="204"/>
      <c r="Q53" s="204"/>
      <c r="R53" s="261"/>
      <c r="S53" s="235"/>
    </row>
    <row r="54" spans="1:16" ht="12.75" customHeight="1">
      <c r="A54" s="282"/>
      <c r="P54" s="78"/>
    </row>
    <row r="55" spans="13:16" ht="12.75" customHeight="1">
      <c r="M55" s="157"/>
      <c r="O55" s="78"/>
      <c r="P55" s="78"/>
    </row>
    <row r="56" spans="15:16" ht="12.75" customHeight="1">
      <c r="O56" s="78"/>
      <c r="P56" s="78"/>
    </row>
    <row r="57" spans="15:16" ht="12.75" customHeight="1">
      <c r="O57" s="78"/>
      <c r="P57" s="78"/>
    </row>
    <row r="58" spans="13:16" ht="12.75" customHeight="1">
      <c r="M58" s="170"/>
      <c r="O58" s="78"/>
      <c r="P58" s="78"/>
    </row>
    <row r="59" ht="12.75" customHeight="1">
      <c r="M59" s="156"/>
    </row>
    <row r="60" ht="12.75" customHeight="1">
      <c r="M60" s="156"/>
    </row>
  </sheetData>
  <sheetProtection/>
  <mergeCells count="13">
    <mergeCell ref="C16:C33"/>
    <mergeCell ref="N14:N15"/>
    <mergeCell ref="P14:P15"/>
    <mergeCell ref="G14:H14"/>
    <mergeCell ref="B14:B15"/>
    <mergeCell ref="B16:B35"/>
    <mergeCell ref="A2:Q2"/>
    <mergeCell ref="A3:Q3"/>
    <mergeCell ref="Q14:Q15"/>
    <mergeCell ref="O14:O15"/>
    <mergeCell ref="N12:P12"/>
    <mergeCell ref="E14:F14"/>
    <mergeCell ref="C14:D15"/>
  </mergeCells>
  <printOptions horizontalCentered="1"/>
  <pageMargins left="0.24" right="0.24" top="0.17" bottom="0.3" header="0.17" footer="0.2"/>
  <pageSetup fitToHeight="0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3"/>
  <sheetViews>
    <sheetView showOutlineSymbols="0" zoomScale="77" zoomScaleNormal="77" zoomScaleSheetLayoutView="100" zoomScalePageLayoutView="74" workbookViewId="0" topLeftCell="C33">
      <selection activeCell="P38" sqref="P38"/>
    </sheetView>
  </sheetViews>
  <sheetFormatPr defaultColWidth="6.8515625" defaultRowHeight="12.75" customHeight="1"/>
  <cols>
    <col min="1" max="1" width="20.421875" style="0" bestFit="1" customWidth="1"/>
    <col min="2" max="2" width="24.57421875" style="10" customWidth="1"/>
    <col min="3" max="3" width="21.7109375" style="10" customWidth="1"/>
    <col min="4" max="4" width="13.7109375" style="0" customWidth="1"/>
    <col min="5" max="5" width="17.140625" style="0" bestFit="1" customWidth="1"/>
    <col min="6" max="6" width="13.28125" style="0" bestFit="1" customWidth="1"/>
    <col min="7" max="7" width="14.00390625" style="61" bestFit="1" customWidth="1"/>
    <col min="8" max="8" width="8.421875" style="10" customWidth="1"/>
    <col min="9" max="9" width="7.28125" style="0" bestFit="1" customWidth="1"/>
    <col min="10" max="10" width="6.7109375" style="0" customWidth="1"/>
    <col min="11" max="11" width="7.7109375" style="0" customWidth="1"/>
    <col min="12" max="12" width="9.7109375" style="0" customWidth="1"/>
    <col min="13" max="13" width="38.7109375" style="0" customWidth="1"/>
    <col min="14" max="14" width="15.7109375" style="78" bestFit="1" customWidth="1"/>
    <col min="15" max="15" width="13.00390625" style="213" hidden="1" customWidth="1"/>
    <col min="16" max="16" width="18.7109375" style="121" customWidth="1"/>
    <col min="17" max="17" width="15.8515625" style="121" customWidth="1"/>
    <col min="18" max="18" width="12.140625" style="0" bestFit="1" customWidth="1"/>
    <col min="19" max="19" width="13.57421875" style="224" bestFit="1" customWidth="1"/>
    <col min="20" max="20" width="14.421875" style="225" bestFit="1" customWidth="1"/>
    <col min="21" max="21" width="14.421875" style="226" bestFit="1" customWidth="1"/>
    <col min="22" max="22" width="14.421875" style="10" bestFit="1" customWidth="1"/>
    <col min="23" max="23" width="12.7109375" style="10" bestFit="1" customWidth="1"/>
    <col min="24" max="32" width="6.8515625" style="10" customWidth="1"/>
  </cols>
  <sheetData>
    <row r="1" ht="21" customHeight="1">
      <c r="M1" s="133" t="s">
        <v>101</v>
      </c>
    </row>
    <row r="2" spans="1:17" ht="17.25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4.25" customHeight="1">
      <c r="A3" s="428" t="s">
        <v>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4:9" ht="14.25" customHeight="1">
      <c r="D4" s="6"/>
      <c r="E4" s="6"/>
      <c r="F4" s="6"/>
      <c r="G4" s="62"/>
      <c r="H4" s="14"/>
      <c r="I4" s="6"/>
    </row>
    <row r="5" spans="4:9" ht="14.25" customHeight="1">
      <c r="D5" s="6"/>
      <c r="E5" s="6"/>
      <c r="F5" s="6"/>
      <c r="G5" s="62"/>
      <c r="H5" s="14"/>
      <c r="I5" s="6"/>
    </row>
    <row r="6" spans="4:9" ht="14.25" customHeight="1">
      <c r="D6" s="6"/>
      <c r="E6" s="6"/>
      <c r="F6" s="6"/>
      <c r="G6" s="62"/>
      <c r="H6" s="14"/>
      <c r="I6" s="6"/>
    </row>
    <row r="7" spans="4:9" ht="14.25" customHeight="1">
      <c r="D7" s="6"/>
      <c r="E7" s="6"/>
      <c r="F7" s="6"/>
      <c r="G7" s="62"/>
      <c r="H7" s="14"/>
      <c r="I7" s="6"/>
    </row>
    <row r="8" spans="4:9" ht="14.25" customHeight="1">
      <c r="D8" s="6"/>
      <c r="E8" s="6"/>
      <c r="F8" s="6"/>
      <c r="G8" s="62"/>
      <c r="H8" s="14"/>
      <c r="I8" s="6"/>
    </row>
    <row r="9" spans="4:9" ht="14.25" customHeight="1">
      <c r="D9" s="6"/>
      <c r="E9" s="6"/>
      <c r="F9" s="6"/>
      <c r="G9" s="62"/>
      <c r="H9" s="14"/>
      <c r="I9" s="6"/>
    </row>
    <row r="10" spans="1:6" ht="19.5" customHeight="1">
      <c r="A10" s="1" t="s">
        <v>107</v>
      </c>
      <c r="B10" s="16" t="s">
        <v>32</v>
      </c>
      <c r="C10" s="11"/>
      <c r="D10" s="1"/>
      <c r="E10" s="1"/>
      <c r="F10" s="1"/>
    </row>
    <row r="11" spans="1:6" ht="19.5" customHeight="1">
      <c r="A11" s="1" t="s">
        <v>106</v>
      </c>
      <c r="B11" s="16" t="s">
        <v>26</v>
      </c>
      <c r="C11" s="11"/>
      <c r="D11" s="1"/>
      <c r="E11" s="1"/>
      <c r="F11" s="1"/>
    </row>
    <row r="12" spans="1:16" ht="19.5" customHeight="1">
      <c r="A12" s="1" t="s">
        <v>108</v>
      </c>
      <c r="B12" s="12" t="s">
        <v>33</v>
      </c>
      <c r="C12" s="11"/>
      <c r="D12" s="1"/>
      <c r="E12" s="1"/>
      <c r="F12" s="1"/>
      <c r="N12" s="426"/>
      <c r="O12" s="426"/>
      <c r="P12" s="426"/>
    </row>
    <row r="13" spans="1:21" ht="19.5" customHeight="1">
      <c r="A13" s="3" t="s">
        <v>2</v>
      </c>
      <c r="B13" s="17">
        <v>2013</v>
      </c>
      <c r="C13" s="13"/>
      <c r="D13" s="3"/>
      <c r="E13" s="3"/>
      <c r="F13" s="3"/>
      <c r="G13" s="63"/>
      <c r="H13" s="15"/>
      <c r="I13" s="2"/>
      <c r="J13" s="2"/>
      <c r="K13" s="2"/>
      <c r="L13" s="2"/>
      <c r="M13" s="2"/>
      <c r="N13" s="79"/>
      <c r="O13" s="212"/>
      <c r="P13" s="124"/>
      <c r="Q13" s="124"/>
      <c r="T13" s="227"/>
      <c r="U13" s="227"/>
    </row>
    <row r="14" spans="1:32" s="1" customFormat="1" ht="21.75" customHeight="1">
      <c r="A14" s="23" t="s">
        <v>109</v>
      </c>
      <c r="B14" s="471" t="s">
        <v>11</v>
      </c>
      <c r="C14" s="436" t="s">
        <v>3</v>
      </c>
      <c r="D14" s="437"/>
      <c r="E14" s="431" t="s">
        <v>13</v>
      </c>
      <c r="F14" s="432"/>
      <c r="G14" s="424" t="s">
        <v>4</v>
      </c>
      <c r="H14" s="425"/>
      <c r="I14" s="18"/>
      <c r="J14" s="19"/>
      <c r="K14" s="19"/>
      <c r="L14" s="19" t="s">
        <v>5</v>
      </c>
      <c r="M14" s="21"/>
      <c r="N14" s="416" t="s">
        <v>19</v>
      </c>
      <c r="O14" s="416" t="s">
        <v>25</v>
      </c>
      <c r="P14" s="462" t="s">
        <v>20</v>
      </c>
      <c r="Q14" s="460" t="s">
        <v>21</v>
      </c>
      <c r="S14" s="228"/>
      <c r="T14" s="229"/>
      <c r="U14" s="229"/>
      <c r="V14" s="230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" customFormat="1" ht="23.25" customHeight="1">
      <c r="A15" s="41"/>
      <c r="B15" s="472"/>
      <c r="C15" s="438"/>
      <c r="D15" s="439"/>
      <c r="E15" s="223" t="s">
        <v>6</v>
      </c>
      <c r="F15" s="42" t="s">
        <v>7</v>
      </c>
      <c r="G15" s="70" t="s">
        <v>14</v>
      </c>
      <c r="H15" s="266" t="s">
        <v>111</v>
      </c>
      <c r="I15" s="42" t="s">
        <v>8</v>
      </c>
      <c r="J15" s="43" t="s">
        <v>9</v>
      </c>
      <c r="K15" s="44" t="s">
        <v>15</v>
      </c>
      <c r="L15" s="223" t="s">
        <v>17</v>
      </c>
      <c r="M15" s="43" t="s">
        <v>18</v>
      </c>
      <c r="N15" s="440"/>
      <c r="O15" s="440"/>
      <c r="P15" s="463"/>
      <c r="Q15" s="461"/>
      <c r="S15" s="228"/>
      <c r="T15" s="229"/>
      <c r="U15" s="22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23" ht="22.5" customHeight="1">
      <c r="A16" s="59" t="s">
        <v>26</v>
      </c>
      <c r="B16" s="469" t="s">
        <v>90</v>
      </c>
      <c r="C16" s="420" t="s">
        <v>68</v>
      </c>
      <c r="D16" s="467" t="s">
        <v>12</v>
      </c>
      <c r="E16" s="34" t="s">
        <v>36</v>
      </c>
      <c r="F16" s="9" t="s">
        <v>37</v>
      </c>
      <c r="G16" s="111" t="s">
        <v>31</v>
      </c>
      <c r="H16" s="86" t="s">
        <v>69</v>
      </c>
      <c r="I16" s="86">
        <v>30079</v>
      </c>
      <c r="J16" s="86" t="s">
        <v>10</v>
      </c>
      <c r="K16" s="86" t="s">
        <v>16</v>
      </c>
      <c r="L16" s="87">
        <v>61300</v>
      </c>
      <c r="M16" s="88" t="s">
        <v>60</v>
      </c>
      <c r="N16" s="183">
        <v>131621.51275481042</v>
      </c>
      <c r="O16" s="217">
        <v>102269.91541048771</v>
      </c>
      <c r="P16" s="183">
        <v>131621.51275481042</v>
      </c>
      <c r="Q16" s="176">
        <f>P16-N16</f>
        <v>0</v>
      </c>
      <c r="R16" s="170"/>
      <c r="T16" s="231"/>
      <c r="V16" s="162"/>
      <c r="W16" s="162"/>
    </row>
    <row r="17" spans="1:23" ht="24" customHeight="1">
      <c r="A17" s="60"/>
      <c r="B17" s="470"/>
      <c r="C17" s="449"/>
      <c r="D17" s="468"/>
      <c r="E17" s="40"/>
      <c r="F17" s="39"/>
      <c r="G17" s="111" t="s">
        <v>31</v>
      </c>
      <c r="H17" s="86" t="s">
        <v>69</v>
      </c>
      <c r="I17" s="86">
        <v>30079</v>
      </c>
      <c r="J17" s="86" t="s">
        <v>10</v>
      </c>
      <c r="K17" s="86" t="s">
        <v>16</v>
      </c>
      <c r="L17" s="153">
        <v>71200</v>
      </c>
      <c r="M17" s="88" t="s">
        <v>49</v>
      </c>
      <c r="N17" s="183">
        <v>157945.8153057725</v>
      </c>
      <c r="O17" s="217">
        <v>122723.89849258524</v>
      </c>
      <c r="P17" s="302">
        <v>157945.8153057725</v>
      </c>
      <c r="Q17" s="176">
        <f>P17-N17</f>
        <v>0</v>
      </c>
      <c r="R17" s="170"/>
      <c r="T17" s="231"/>
      <c r="V17" s="162"/>
      <c r="W17" s="162"/>
    </row>
    <row r="18" spans="1:23" ht="24" customHeight="1">
      <c r="A18" s="60"/>
      <c r="B18" s="470"/>
      <c r="C18" s="449"/>
      <c r="D18" s="468"/>
      <c r="E18" s="40"/>
      <c r="F18" s="39"/>
      <c r="G18" s="111" t="s">
        <v>31</v>
      </c>
      <c r="H18" s="86" t="s">
        <v>69</v>
      </c>
      <c r="I18" s="86">
        <v>30079</v>
      </c>
      <c r="J18" s="86" t="s">
        <v>10</v>
      </c>
      <c r="K18" s="86" t="s">
        <v>16</v>
      </c>
      <c r="L18" s="87">
        <v>71200</v>
      </c>
      <c r="M18" s="88" t="s">
        <v>50</v>
      </c>
      <c r="N18" s="183">
        <v>966212.6787925196</v>
      </c>
      <c r="O18" s="217">
        <v>750747.2514217878</v>
      </c>
      <c r="P18" s="302">
        <v>966212.6787925196</v>
      </c>
      <c r="Q18" s="178">
        <f>P18-N18</f>
        <v>0</v>
      </c>
      <c r="R18" s="170"/>
      <c r="T18" s="231"/>
      <c r="V18" s="162"/>
      <c r="W18" s="162"/>
    </row>
    <row r="19" spans="1:23" ht="24" customHeight="1">
      <c r="A19" s="60"/>
      <c r="B19" s="470"/>
      <c r="C19" s="449"/>
      <c r="D19" s="468"/>
      <c r="E19" s="40"/>
      <c r="F19" s="39"/>
      <c r="G19" s="111" t="s">
        <v>31</v>
      </c>
      <c r="H19" s="86" t="s">
        <v>69</v>
      </c>
      <c r="I19" s="86">
        <v>30079</v>
      </c>
      <c r="J19" s="86" t="s">
        <v>10</v>
      </c>
      <c r="K19" s="86" t="s">
        <v>16</v>
      </c>
      <c r="L19" s="87">
        <v>71300</v>
      </c>
      <c r="M19" s="88" t="s">
        <v>44</v>
      </c>
      <c r="N19" s="183">
        <v>56785.28121707535</v>
      </c>
      <c r="O19" s="217">
        <v>44122.16350566755</v>
      </c>
      <c r="P19" s="302">
        <v>56785.28121707535</v>
      </c>
      <c r="Q19" s="178">
        <f aca="true" t="shared" si="0" ref="Q19:Q31">P19-N19</f>
        <v>0</v>
      </c>
      <c r="R19" s="170"/>
      <c r="T19" s="231"/>
      <c r="V19" s="162"/>
      <c r="W19" s="162"/>
    </row>
    <row r="20" spans="1:23" ht="24" customHeight="1">
      <c r="A20" s="60"/>
      <c r="B20" s="470"/>
      <c r="C20" s="449"/>
      <c r="D20" s="468"/>
      <c r="E20" s="40"/>
      <c r="F20" s="39"/>
      <c r="G20" s="111" t="s">
        <v>31</v>
      </c>
      <c r="H20" s="86" t="s">
        <v>69</v>
      </c>
      <c r="I20" s="86">
        <v>30079</v>
      </c>
      <c r="J20" s="86" t="s">
        <v>10</v>
      </c>
      <c r="K20" s="86" t="s">
        <v>16</v>
      </c>
      <c r="L20" s="87">
        <v>71400</v>
      </c>
      <c r="M20" s="88" t="s">
        <v>40</v>
      </c>
      <c r="N20" s="183">
        <v>184531.23245189062</v>
      </c>
      <c r="O20" s="217">
        <v>143380.76761511902</v>
      </c>
      <c r="P20" s="302">
        <v>184531.23245189062</v>
      </c>
      <c r="Q20" s="242">
        <f t="shared" si="0"/>
        <v>0</v>
      </c>
      <c r="R20" s="170"/>
      <c r="T20" s="231"/>
      <c r="V20" s="162"/>
      <c r="W20" s="162"/>
    </row>
    <row r="21" spans="1:23" ht="24" customHeight="1">
      <c r="A21" s="60"/>
      <c r="B21" s="470"/>
      <c r="C21" s="449"/>
      <c r="D21" s="468"/>
      <c r="E21" s="40"/>
      <c r="F21" s="39"/>
      <c r="G21" s="111" t="s">
        <v>31</v>
      </c>
      <c r="H21" s="86" t="s">
        <v>69</v>
      </c>
      <c r="I21" s="86">
        <v>30079</v>
      </c>
      <c r="J21" s="86" t="s">
        <v>10</v>
      </c>
      <c r="K21" s="86" t="s">
        <v>16</v>
      </c>
      <c r="L21" s="87">
        <v>71600</v>
      </c>
      <c r="M21" s="88" t="s">
        <v>52</v>
      </c>
      <c r="N21" s="183">
        <v>144310.06224955892</v>
      </c>
      <c r="O21" s="217">
        <v>112128.91836790727</v>
      </c>
      <c r="P21" s="302">
        <v>144310.06224955892</v>
      </c>
      <c r="Q21" s="242">
        <f t="shared" si="0"/>
        <v>0</v>
      </c>
      <c r="R21" s="170"/>
      <c r="T21" s="231"/>
      <c r="V21" s="162"/>
      <c r="W21" s="162"/>
    </row>
    <row r="22" spans="1:23" ht="24" customHeight="1">
      <c r="A22" s="60"/>
      <c r="B22" s="470"/>
      <c r="C22" s="449"/>
      <c r="D22" s="468"/>
      <c r="E22" s="40"/>
      <c r="F22" s="39"/>
      <c r="G22" s="111" t="s">
        <v>31</v>
      </c>
      <c r="H22" s="86" t="s">
        <v>69</v>
      </c>
      <c r="I22" s="86">
        <v>30079</v>
      </c>
      <c r="J22" s="86" t="s">
        <v>10</v>
      </c>
      <c r="K22" s="86" t="s">
        <v>16</v>
      </c>
      <c r="L22" s="87">
        <v>72100</v>
      </c>
      <c r="M22" s="88" t="s">
        <v>63</v>
      </c>
      <c r="N22" s="183">
        <v>5566.492864615336</v>
      </c>
      <c r="O22" s="217">
        <v>4325.164955806116</v>
      </c>
      <c r="P22" s="302">
        <v>5566.492864615336</v>
      </c>
      <c r="Q22" s="243">
        <f t="shared" si="0"/>
        <v>0</v>
      </c>
      <c r="R22" s="170"/>
      <c r="T22" s="231"/>
      <c r="V22" s="162"/>
      <c r="W22" s="162"/>
    </row>
    <row r="23" spans="1:23" ht="24" customHeight="1">
      <c r="A23" s="60"/>
      <c r="B23" s="470"/>
      <c r="C23" s="449"/>
      <c r="D23" s="468"/>
      <c r="E23" s="40"/>
      <c r="F23" s="39"/>
      <c r="G23" s="111" t="s">
        <v>31</v>
      </c>
      <c r="H23" s="86" t="s">
        <v>69</v>
      </c>
      <c r="I23" s="86">
        <v>30079</v>
      </c>
      <c r="J23" s="86" t="s">
        <v>10</v>
      </c>
      <c r="K23" s="86" t="s">
        <v>16</v>
      </c>
      <c r="L23" s="87">
        <v>72200</v>
      </c>
      <c r="M23" s="88" t="s">
        <v>54</v>
      </c>
      <c r="N23" s="183">
        <v>8774.767516987362</v>
      </c>
      <c r="O23" s="217">
        <v>6817.99436069918</v>
      </c>
      <c r="P23" s="302">
        <v>8774.767516987362</v>
      </c>
      <c r="Q23" s="177">
        <f t="shared" si="0"/>
        <v>0</v>
      </c>
      <c r="R23" s="170"/>
      <c r="T23" s="231"/>
      <c r="V23" s="162"/>
      <c r="W23" s="162"/>
    </row>
    <row r="24" spans="1:23" ht="24" customHeight="1">
      <c r="A24" s="60"/>
      <c r="B24" s="470"/>
      <c r="C24" s="449"/>
      <c r="D24" s="468"/>
      <c r="E24" s="40"/>
      <c r="F24" s="39"/>
      <c r="G24" s="111" t="s">
        <v>31</v>
      </c>
      <c r="H24" s="86" t="s">
        <v>69</v>
      </c>
      <c r="I24" s="86">
        <v>30079</v>
      </c>
      <c r="J24" s="86" t="s">
        <v>10</v>
      </c>
      <c r="K24" s="86" t="s">
        <v>16</v>
      </c>
      <c r="L24" s="87">
        <v>72300</v>
      </c>
      <c r="M24" s="88" t="s">
        <v>27</v>
      </c>
      <c r="N24" s="183">
        <v>13812.07596312217</v>
      </c>
      <c r="O24" s="217">
        <v>10731.983023345927</v>
      </c>
      <c r="P24" s="302">
        <v>13812.07596312217</v>
      </c>
      <c r="Q24" s="242">
        <f t="shared" si="0"/>
        <v>0</v>
      </c>
      <c r="R24" s="170"/>
      <c r="T24" s="231"/>
      <c r="V24" s="162"/>
      <c r="W24" s="162"/>
    </row>
    <row r="25" spans="1:23" ht="24" customHeight="1">
      <c r="A25" s="60"/>
      <c r="B25" s="470"/>
      <c r="C25" s="449"/>
      <c r="D25" s="468"/>
      <c r="E25" s="40"/>
      <c r="F25" s="39"/>
      <c r="G25" s="111" t="s">
        <v>31</v>
      </c>
      <c r="H25" s="86" t="s">
        <v>69</v>
      </c>
      <c r="I25" s="86">
        <v>30079</v>
      </c>
      <c r="J25" s="86" t="s">
        <v>10</v>
      </c>
      <c r="K25" s="86" t="s">
        <v>16</v>
      </c>
      <c r="L25" s="87">
        <v>72400</v>
      </c>
      <c r="M25" s="88" t="s">
        <v>56</v>
      </c>
      <c r="N25" s="183">
        <v>16295.996817262243</v>
      </c>
      <c r="O25" s="217">
        <v>12661.989527012764</v>
      </c>
      <c r="P25" s="302">
        <v>16295.996817262243</v>
      </c>
      <c r="Q25" s="177">
        <f t="shared" si="0"/>
        <v>0</v>
      </c>
      <c r="R25" s="170"/>
      <c r="T25" s="231"/>
      <c r="V25" s="162"/>
      <c r="W25" s="162"/>
    </row>
    <row r="26" spans="1:23" ht="24" customHeight="1">
      <c r="A26" s="60"/>
      <c r="B26" s="470"/>
      <c r="C26" s="449"/>
      <c r="D26" s="468"/>
      <c r="E26" s="40"/>
      <c r="F26" s="39"/>
      <c r="G26" s="111" t="s">
        <v>31</v>
      </c>
      <c r="H26" s="86" t="s">
        <v>69</v>
      </c>
      <c r="I26" s="86">
        <v>30079</v>
      </c>
      <c r="J26" s="86" t="s">
        <v>10</v>
      </c>
      <c r="K26" s="86" t="s">
        <v>16</v>
      </c>
      <c r="L26" s="87">
        <v>72500</v>
      </c>
      <c r="M26" s="88" t="s">
        <v>64</v>
      </c>
      <c r="N26" s="183">
        <v>33551.63094006081</v>
      </c>
      <c r="O26" s="217">
        <v>26069.617240427247</v>
      </c>
      <c r="P26" s="302">
        <v>33551.63094006081</v>
      </c>
      <c r="Q26" s="242">
        <f t="shared" si="0"/>
        <v>0</v>
      </c>
      <c r="R26" s="170"/>
      <c r="T26" s="231"/>
      <c r="V26" s="162"/>
      <c r="W26" s="162"/>
    </row>
    <row r="27" spans="1:23" ht="24" customHeight="1">
      <c r="A27" s="60"/>
      <c r="B27" s="470"/>
      <c r="C27" s="449"/>
      <c r="D27" s="468"/>
      <c r="E27" s="40"/>
      <c r="F27" s="39"/>
      <c r="G27" s="111" t="s">
        <v>31</v>
      </c>
      <c r="H27" s="86" t="s">
        <v>69</v>
      </c>
      <c r="I27" s="86">
        <v>30079</v>
      </c>
      <c r="J27" s="86" t="s">
        <v>10</v>
      </c>
      <c r="K27" s="86" t="s">
        <v>16</v>
      </c>
      <c r="L27" s="87">
        <v>72700</v>
      </c>
      <c r="M27" s="88" t="s">
        <v>28</v>
      </c>
      <c r="N27" s="183">
        <v>23400.54220628352</v>
      </c>
      <c r="O27" s="217">
        <v>18182.221294282295</v>
      </c>
      <c r="P27" s="302">
        <v>23400.54220628352</v>
      </c>
      <c r="Q27" s="242">
        <f t="shared" si="0"/>
        <v>0</v>
      </c>
      <c r="R27" s="170"/>
      <c r="T27" s="231"/>
      <c r="V27" s="162"/>
      <c r="W27" s="162"/>
    </row>
    <row r="28" spans="1:23" ht="24" customHeight="1">
      <c r="A28" s="60"/>
      <c r="B28" s="470"/>
      <c r="C28" s="449"/>
      <c r="D28" s="468"/>
      <c r="E28" s="40"/>
      <c r="F28" s="39"/>
      <c r="G28" s="111" t="s">
        <v>31</v>
      </c>
      <c r="H28" s="86" t="s">
        <v>69</v>
      </c>
      <c r="I28" s="86">
        <v>30079</v>
      </c>
      <c r="J28" s="86" t="s">
        <v>10</v>
      </c>
      <c r="K28" s="86" t="s">
        <v>16</v>
      </c>
      <c r="L28" s="87">
        <v>72800</v>
      </c>
      <c r="M28" s="88" t="s">
        <v>57</v>
      </c>
      <c r="N28" s="183">
        <v>7257.986274765261</v>
      </c>
      <c r="O28" s="217">
        <v>5639.455335492608</v>
      </c>
      <c r="P28" s="302">
        <v>7257.986274765261</v>
      </c>
      <c r="Q28" s="242">
        <f t="shared" si="0"/>
        <v>0</v>
      </c>
      <c r="R28" s="170"/>
      <c r="T28" s="231"/>
      <c r="V28" s="162"/>
      <c r="W28" s="162"/>
    </row>
    <row r="29" spans="1:23" ht="24" customHeight="1">
      <c r="A29" s="60"/>
      <c r="B29" s="470"/>
      <c r="C29" s="449"/>
      <c r="D29" s="468"/>
      <c r="E29" s="40"/>
      <c r="F29" s="39"/>
      <c r="G29" s="111" t="s">
        <v>31</v>
      </c>
      <c r="H29" s="86" t="s">
        <v>69</v>
      </c>
      <c r="I29" s="86">
        <v>30079</v>
      </c>
      <c r="J29" s="86" t="s">
        <v>10</v>
      </c>
      <c r="K29" s="86" t="s">
        <v>16</v>
      </c>
      <c r="L29" s="87">
        <v>73100</v>
      </c>
      <c r="M29" s="88" t="s">
        <v>46</v>
      </c>
      <c r="N29" s="183">
        <v>92789.12459150644</v>
      </c>
      <c r="O29" s="217">
        <v>72097.14980760051</v>
      </c>
      <c r="P29" s="302">
        <v>92789.12459150644</v>
      </c>
      <c r="Q29" s="242">
        <f t="shared" si="0"/>
        <v>0</v>
      </c>
      <c r="R29" s="170"/>
      <c r="T29" s="231"/>
      <c r="V29" s="162"/>
      <c r="W29" s="162"/>
    </row>
    <row r="30" spans="1:23" ht="24" customHeight="1">
      <c r="A30" s="60"/>
      <c r="B30" s="470"/>
      <c r="C30" s="449"/>
      <c r="D30" s="468"/>
      <c r="E30" s="40"/>
      <c r="F30" s="39"/>
      <c r="G30" s="111" t="s">
        <v>31</v>
      </c>
      <c r="H30" s="86" t="s">
        <v>69</v>
      </c>
      <c r="I30" s="86">
        <v>30079</v>
      </c>
      <c r="J30" s="86" t="s">
        <v>10</v>
      </c>
      <c r="K30" s="86" t="s">
        <v>16</v>
      </c>
      <c r="L30" s="87" t="s">
        <v>97</v>
      </c>
      <c r="M30" s="88" t="s">
        <v>95</v>
      </c>
      <c r="N30" s="183">
        <v>1880.3073250687203</v>
      </c>
      <c r="O30" s="217">
        <v>1460.9987915783956</v>
      </c>
      <c r="P30" s="183">
        <v>1880.3073250687203</v>
      </c>
      <c r="Q30" s="242">
        <f t="shared" si="0"/>
        <v>0</v>
      </c>
      <c r="R30" s="170"/>
      <c r="T30" s="231"/>
      <c r="V30" s="162"/>
      <c r="W30" s="162"/>
    </row>
    <row r="31" spans="1:23" ht="24" customHeight="1">
      <c r="A31" s="60"/>
      <c r="B31" s="470"/>
      <c r="C31" s="449"/>
      <c r="D31" s="468"/>
      <c r="E31" s="40"/>
      <c r="F31" s="39"/>
      <c r="G31" s="111" t="s">
        <v>31</v>
      </c>
      <c r="H31" s="86" t="s">
        <v>69</v>
      </c>
      <c r="I31" s="86">
        <v>30079</v>
      </c>
      <c r="J31" s="86" t="s">
        <v>10</v>
      </c>
      <c r="K31" s="86" t="s">
        <v>16</v>
      </c>
      <c r="L31" s="87">
        <v>73400</v>
      </c>
      <c r="M31" s="88" t="s">
        <v>41</v>
      </c>
      <c r="N31" s="183">
        <v>20237.794776220897</v>
      </c>
      <c r="O31" s="217">
        <v>15724.766541123638</v>
      </c>
      <c r="P31" s="183">
        <v>20237.794776220897</v>
      </c>
      <c r="Q31" s="242">
        <f t="shared" si="0"/>
        <v>0</v>
      </c>
      <c r="R31" s="170"/>
      <c r="T31" s="231"/>
      <c r="V31" s="162"/>
      <c r="W31" s="162"/>
    </row>
    <row r="32" spans="1:23" ht="24" customHeight="1">
      <c r="A32" s="60"/>
      <c r="B32" s="470"/>
      <c r="C32" s="449"/>
      <c r="D32" s="468"/>
      <c r="E32" s="40"/>
      <c r="F32" s="39"/>
      <c r="G32" s="111" t="s">
        <v>31</v>
      </c>
      <c r="H32" s="86" t="s">
        <v>69</v>
      </c>
      <c r="I32" s="86">
        <v>30079</v>
      </c>
      <c r="J32" s="86" t="s">
        <v>10</v>
      </c>
      <c r="K32" s="86" t="s">
        <v>16</v>
      </c>
      <c r="L32" s="87">
        <v>74100</v>
      </c>
      <c r="M32" s="88" t="s">
        <v>58</v>
      </c>
      <c r="N32" s="183">
        <v>22702.830642879733</v>
      </c>
      <c r="O32" s="217">
        <v>17640.099409517552</v>
      </c>
      <c r="P32" s="183">
        <v>22702.830642879733</v>
      </c>
      <c r="Q32" s="242">
        <f aca="true" t="shared" si="1" ref="Q32:Q37">P32-N32</f>
        <v>0</v>
      </c>
      <c r="R32" s="170"/>
      <c r="T32" s="231"/>
      <c r="V32" s="162"/>
      <c r="W32" s="162"/>
    </row>
    <row r="33" spans="1:23" ht="24" customHeight="1">
      <c r="A33" s="60"/>
      <c r="B33" s="470"/>
      <c r="C33" s="449"/>
      <c r="D33" s="468"/>
      <c r="E33" s="40"/>
      <c r="F33" s="39"/>
      <c r="G33" s="111" t="s">
        <v>31</v>
      </c>
      <c r="H33" s="86" t="s">
        <v>69</v>
      </c>
      <c r="I33" s="86">
        <v>30079</v>
      </c>
      <c r="J33" s="86" t="s">
        <v>10</v>
      </c>
      <c r="K33" s="86" t="s">
        <v>16</v>
      </c>
      <c r="L33" s="87">
        <v>74200</v>
      </c>
      <c r="M33" s="88" t="s">
        <v>29</v>
      </c>
      <c r="N33" s="183">
        <v>23017.421652148732</v>
      </c>
      <c r="O33" s="217">
        <v>17884.536623719567</v>
      </c>
      <c r="P33" s="183">
        <v>23017.421652148732</v>
      </c>
      <c r="Q33" s="242">
        <f t="shared" si="1"/>
        <v>0</v>
      </c>
      <c r="R33" s="170"/>
      <c r="T33" s="231"/>
      <c r="V33" s="162"/>
      <c r="W33" s="162"/>
    </row>
    <row r="34" spans="1:23" ht="24" customHeight="1">
      <c r="A34" s="60"/>
      <c r="B34" s="470"/>
      <c r="C34" s="449"/>
      <c r="D34" s="468"/>
      <c r="E34" s="40"/>
      <c r="F34" s="39"/>
      <c r="G34" s="111" t="s">
        <v>31</v>
      </c>
      <c r="H34" s="86" t="s">
        <v>69</v>
      </c>
      <c r="I34" s="86">
        <v>30079</v>
      </c>
      <c r="J34" s="86" t="s">
        <v>10</v>
      </c>
      <c r="K34" s="86" t="s">
        <v>16</v>
      </c>
      <c r="L34" s="87">
        <v>74500</v>
      </c>
      <c r="M34" s="88" t="s">
        <v>47</v>
      </c>
      <c r="N34" s="183">
        <v>29926.217318463743</v>
      </c>
      <c r="O34" s="217">
        <v>23252.67085644633</v>
      </c>
      <c r="P34" s="183">
        <v>29926.217318463743</v>
      </c>
      <c r="Q34" s="242">
        <f t="shared" si="1"/>
        <v>0</v>
      </c>
      <c r="R34" s="170"/>
      <c r="T34" s="231"/>
      <c r="V34" s="162"/>
      <c r="W34" s="162"/>
    </row>
    <row r="35" spans="1:23" ht="24" customHeight="1">
      <c r="A35" s="60"/>
      <c r="B35" s="470"/>
      <c r="C35" s="253"/>
      <c r="D35" s="255"/>
      <c r="E35" s="40"/>
      <c r="F35" s="39"/>
      <c r="G35" s="111" t="s">
        <v>31</v>
      </c>
      <c r="H35" s="86" t="s">
        <v>69</v>
      </c>
      <c r="I35" s="86">
        <v>30079</v>
      </c>
      <c r="J35" s="86" t="s">
        <v>10</v>
      </c>
      <c r="K35" s="86" t="s">
        <v>16</v>
      </c>
      <c r="L35" s="153">
        <v>75700</v>
      </c>
      <c r="M35" s="88" t="s">
        <v>79</v>
      </c>
      <c r="N35" s="183">
        <v>1203.5124368445006</v>
      </c>
      <c r="O35" s="217">
        <v>935.129163428177</v>
      </c>
      <c r="P35" s="183">
        <v>1203.5124368445006</v>
      </c>
      <c r="Q35" s="242">
        <f t="shared" si="1"/>
        <v>0</v>
      </c>
      <c r="R35" s="170"/>
      <c r="T35" s="231"/>
      <c r="V35" s="162"/>
      <c r="W35" s="162"/>
    </row>
    <row r="36" spans="1:23" ht="24" customHeight="1">
      <c r="A36" s="60"/>
      <c r="B36" s="470"/>
      <c r="C36" s="253"/>
      <c r="D36" s="255"/>
      <c r="E36" s="40"/>
      <c r="F36" s="39"/>
      <c r="G36" s="111" t="s">
        <v>31</v>
      </c>
      <c r="H36" s="86" t="s">
        <v>69</v>
      </c>
      <c r="I36" s="86">
        <v>30079</v>
      </c>
      <c r="J36" s="86" t="s">
        <v>10</v>
      </c>
      <c r="K36" s="86" t="s">
        <v>16</v>
      </c>
      <c r="L36" s="153" t="s">
        <v>93</v>
      </c>
      <c r="M36" s="88" t="s">
        <v>94</v>
      </c>
      <c r="N36" s="183">
        <v>6267.691083562401</v>
      </c>
      <c r="O36" s="217">
        <v>4869.995971927986</v>
      </c>
      <c r="P36" s="183">
        <v>6267.691083562401</v>
      </c>
      <c r="Q36" s="242">
        <f>P36-N36</f>
        <v>0</v>
      </c>
      <c r="R36" s="274"/>
      <c r="T36" s="231"/>
      <c r="V36" s="162"/>
      <c r="W36" s="162"/>
    </row>
    <row r="37" spans="1:23" ht="24" customHeight="1">
      <c r="A37" s="60"/>
      <c r="B37" s="470"/>
      <c r="C37" s="252"/>
      <c r="D37" s="255"/>
      <c r="E37" s="40"/>
      <c r="F37" s="39"/>
      <c r="G37" s="249" t="s">
        <v>31</v>
      </c>
      <c r="H37" s="250" t="s">
        <v>69</v>
      </c>
      <c r="I37" s="250">
        <v>30079</v>
      </c>
      <c r="J37" s="250" t="s">
        <v>10</v>
      </c>
      <c r="K37" s="250" t="s">
        <v>16</v>
      </c>
      <c r="L37" s="247">
        <v>75100</v>
      </c>
      <c r="M37" s="248" t="s">
        <v>43</v>
      </c>
      <c r="N37" s="183">
        <v>136366.36826269934</v>
      </c>
      <c r="O37" s="217">
        <v>105956.6681401174</v>
      </c>
      <c r="P37" s="183">
        <v>136366.36826269934</v>
      </c>
      <c r="Q37" s="244">
        <f t="shared" si="1"/>
        <v>0</v>
      </c>
      <c r="R37" s="273"/>
      <c r="T37" s="231"/>
      <c r="V37" s="162"/>
      <c r="W37" s="162"/>
    </row>
    <row r="38" spans="1:23" ht="22.5" customHeight="1">
      <c r="A38" s="56"/>
      <c r="B38" s="256"/>
      <c r="C38" s="58" t="s">
        <v>73</v>
      </c>
      <c r="D38" s="257"/>
      <c r="E38" s="36"/>
      <c r="F38" s="37"/>
      <c r="G38" s="66"/>
      <c r="H38" s="100"/>
      <c r="I38" s="101"/>
      <c r="J38" s="102"/>
      <c r="K38" s="103"/>
      <c r="L38" s="104"/>
      <c r="M38" s="102"/>
      <c r="N38" s="132">
        <f>SUM(N16:N37)</f>
        <v>2084457.343444118</v>
      </c>
      <c r="O38" s="132">
        <f>SUM(O16:O37)</f>
        <v>1619623.35585608</v>
      </c>
      <c r="P38" s="132">
        <f>SUM(P16:P37)</f>
        <v>2084457.343444118</v>
      </c>
      <c r="Q38" s="83">
        <f>SUM(Q16:Q37)</f>
        <v>0</v>
      </c>
      <c r="R38" s="221"/>
      <c r="T38" s="229"/>
      <c r="U38" s="229"/>
      <c r="V38" s="229"/>
      <c r="W38" s="229"/>
    </row>
    <row r="39" spans="8:16" ht="12.75" customHeight="1">
      <c r="H39" s="4"/>
      <c r="I39" s="4"/>
      <c r="J39" s="4"/>
      <c r="M39" s="48"/>
      <c r="N39" s="80"/>
      <c r="O39" s="218"/>
      <c r="P39" s="125"/>
    </row>
    <row r="40" ht="21.75" customHeight="1" thickBot="1"/>
    <row r="41" spans="1:16" ht="24" customHeight="1">
      <c r="A41" s="464" t="s">
        <v>113</v>
      </c>
      <c r="B41" s="465"/>
      <c r="C41" s="465"/>
      <c r="D41" s="465"/>
      <c r="E41" s="465"/>
      <c r="F41" s="466"/>
      <c r="G41" s="310"/>
      <c r="M41" s="49"/>
      <c r="N41" s="82"/>
      <c r="O41" s="219"/>
      <c r="P41" s="165"/>
    </row>
    <row r="42" spans="1:32" s="292" customFormat="1" ht="41.25" customHeight="1">
      <c r="A42" s="303" t="s">
        <v>116</v>
      </c>
      <c r="B42" s="301" t="s">
        <v>117</v>
      </c>
      <c r="C42" s="301" t="s">
        <v>118</v>
      </c>
      <c r="D42" s="301" t="s">
        <v>119</v>
      </c>
      <c r="E42" s="301" t="s">
        <v>120</v>
      </c>
      <c r="F42" s="304" t="s">
        <v>121</v>
      </c>
      <c r="G42" s="311"/>
      <c r="H42" s="291"/>
      <c r="M42" s="293"/>
      <c r="N42" s="294"/>
      <c r="O42" s="295"/>
      <c r="P42" s="296"/>
      <c r="Q42" s="297"/>
      <c r="S42" s="298"/>
      <c r="T42" s="299"/>
      <c r="U42" s="300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</row>
    <row r="43" spans="1:16" ht="18">
      <c r="A43" s="305">
        <v>2010</v>
      </c>
      <c r="B43" s="301">
        <v>1875972.22</v>
      </c>
      <c r="C43" s="301">
        <v>34365.27</v>
      </c>
      <c r="D43" s="301"/>
      <c r="E43" s="301"/>
      <c r="F43" s="304"/>
      <c r="G43" s="311"/>
      <c r="M43" s="49"/>
      <c r="N43" s="82"/>
      <c r="O43" s="219"/>
      <c r="P43" s="165"/>
    </row>
    <row r="44" spans="1:16" ht="18">
      <c r="A44" s="305">
        <v>2011</v>
      </c>
      <c r="B44" s="301">
        <v>1800000</v>
      </c>
      <c r="C44" s="301">
        <v>1963499.04</v>
      </c>
      <c r="D44" s="301"/>
      <c r="E44" s="301"/>
      <c r="F44" s="304"/>
      <c r="G44" s="311"/>
      <c r="M44" s="49"/>
      <c r="N44" s="82"/>
      <c r="O44" s="219"/>
      <c r="P44" s="165"/>
    </row>
    <row r="45" spans="1:18" ht="18">
      <c r="A45" s="305">
        <v>2012</v>
      </c>
      <c r="B45" s="301">
        <v>2745870.4</v>
      </c>
      <c r="C45" s="301">
        <v>1982532.76</v>
      </c>
      <c r="D45" s="301">
        <v>94961.24</v>
      </c>
      <c r="E45" s="301"/>
      <c r="F45" s="304"/>
      <c r="G45" s="311"/>
      <c r="M45" s="50"/>
      <c r="N45" s="82"/>
      <c r="O45" s="219"/>
      <c r="P45" s="164"/>
      <c r="Q45" s="245"/>
      <c r="R45" s="154"/>
    </row>
    <row r="46" spans="1:16" ht="19.5" customHeight="1">
      <c r="A46" s="305">
        <v>2013</v>
      </c>
      <c r="B46" s="301">
        <v>4.41</v>
      </c>
      <c r="C46" s="301">
        <v>1551121.51</v>
      </c>
      <c r="D46" s="301"/>
      <c r="E46" s="301">
        <v>16482.77</v>
      </c>
      <c r="F46" s="304">
        <v>86524.91</v>
      </c>
      <c r="G46" s="311"/>
      <c r="O46" s="220"/>
      <c r="P46" s="155"/>
    </row>
    <row r="47" spans="1:15" ht="21.75" customHeight="1" thickBot="1">
      <c r="A47" s="306" t="s">
        <v>122</v>
      </c>
      <c r="B47" s="307">
        <v>6421847.03</v>
      </c>
      <c r="C47" s="307">
        <v>5531518.58</v>
      </c>
      <c r="D47" s="307">
        <v>94961.24</v>
      </c>
      <c r="E47" s="307">
        <v>16482.77</v>
      </c>
      <c r="F47" s="308">
        <v>86524.91</v>
      </c>
      <c r="G47" s="311"/>
      <c r="O47" s="220"/>
    </row>
    <row r="48" spans="1:15" ht="21.75" customHeight="1">
      <c r="A48" s="337"/>
      <c r="B48" s="311"/>
      <c r="C48" s="311"/>
      <c r="D48" s="311"/>
      <c r="E48" s="311"/>
      <c r="F48" s="311"/>
      <c r="G48" s="311"/>
      <c r="O48" s="220"/>
    </row>
    <row r="49" spans="1:15" ht="19.5" customHeight="1">
      <c r="A49" s="458" t="s">
        <v>123</v>
      </c>
      <c r="B49" s="458"/>
      <c r="C49" s="311">
        <v>882282.01</v>
      </c>
      <c r="O49" s="220"/>
    </row>
    <row r="50" spans="1:15" ht="19.5" customHeight="1">
      <c r="A50" s="458" t="s">
        <v>124</v>
      </c>
      <c r="B50" s="458"/>
      <c r="C50" s="311">
        <v>415157.68</v>
      </c>
      <c r="O50" s="220"/>
    </row>
    <row r="51" spans="1:5" ht="19.5" customHeight="1">
      <c r="A51" s="458" t="s">
        <v>126</v>
      </c>
      <c r="B51" s="458"/>
      <c r="C51" s="311">
        <f>E47</f>
        <v>16482.77</v>
      </c>
      <c r="E51" s="154"/>
    </row>
    <row r="52" spans="1:3" ht="19.5" customHeight="1">
      <c r="A52" s="458" t="s">
        <v>127</v>
      </c>
      <c r="B52" s="458"/>
      <c r="C52" s="311">
        <f>F47</f>
        <v>86524.91</v>
      </c>
    </row>
    <row r="53" spans="1:4" ht="19.5" customHeight="1">
      <c r="A53" s="459" t="s">
        <v>125</v>
      </c>
      <c r="B53" s="459"/>
      <c r="C53" s="338">
        <f>SUM(C49:C52)</f>
        <v>1400447.3699999999</v>
      </c>
      <c r="D53" s="154"/>
    </row>
  </sheetData>
  <sheetProtection/>
  <mergeCells count="20">
    <mergeCell ref="A2:Q2"/>
    <mergeCell ref="A3:Q3"/>
    <mergeCell ref="C14:D15"/>
    <mergeCell ref="A41:F41"/>
    <mergeCell ref="D16:D34"/>
    <mergeCell ref="C16:C34"/>
    <mergeCell ref="B16:B37"/>
    <mergeCell ref="N12:P12"/>
    <mergeCell ref="B14:B15"/>
    <mergeCell ref="E14:F14"/>
    <mergeCell ref="A52:B52"/>
    <mergeCell ref="A49:B49"/>
    <mergeCell ref="A50:B50"/>
    <mergeCell ref="A51:B51"/>
    <mergeCell ref="A53:B53"/>
    <mergeCell ref="Q14:Q15"/>
    <mergeCell ref="G14:H14"/>
    <mergeCell ref="N14:N15"/>
    <mergeCell ref="O14:O15"/>
    <mergeCell ref="P14:P15"/>
  </mergeCells>
  <printOptions horizontalCentered="1"/>
  <pageMargins left="0.24" right="0.24" top="0.17" bottom="0.36" header="0.17" footer="0.3"/>
  <pageSetup fitToHeight="0" horizontalDpi="600" verticalDpi="600" orientation="landscape" paperSize="9" scale="52" r:id="rId2"/>
  <headerFooter alignWithMargins="0">
    <oddHeader>&amp;C
</oddHeader>
  </headerFooter>
  <rowBreaks count="1" manualBreakCount="1">
    <brk id="48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zoomScaleSheetLayoutView="80" zoomScalePageLayoutView="0" workbookViewId="0" topLeftCell="A1">
      <selection activeCell="H26" sqref="H26"/>
    </sheetView>
  </sheetViews>
  <sheetFormatPr defaultColWidth="6.8515625" defaultRowHeight="12.75"/>
  <cols>
    <col min="1" max="1" width="20.421875" style="0" bestFit="1" customWidth="1"/>
    <col min="2" max="2" width="24.57421875" style="10" customWidth="1"/>
    <col min="3" max="3" width="21.7109375" style="10" customWidth="1"/>
    <col min="4" max="4" width="13.7109375" style="0" customWidth="1"/>
    <col min="5" max="6" width="8.7109375" style="0" customWidth="1"/>
    <col min="7" max="7" width="10.7109375" style="61" customWidth="1"/>
    <col min="8" max="8" width="8.421875" style="10" customWidth="1"/>
    <col min="9" max="9" width="7.28125" style="0" bestFit="1" customWidth="1"/>
    <col min="10" max="10" width="6.7109375" style="0" customWidth="1"/>
    <col min="11" max="11" width="7.7109375" style="0" customWidth="1"/>
    <col min="12" max="12" width="9.7109375" style="0" customWidth="1"/>
    <col min="13" max="13" width="39.28125" style="0" bestFit="1" customWidth="1"/>
    <col min="14" max="14" width="14.7109375" style="78" customWidth="1"/>
    <col min="15" max="15" width="11.28125" style="78" hidden="1" customWidth="1"/>
    <col min="16" max="16" width="14.7109375" style="121" customWidth="1"/>
    <col min="17" max="17" width="14.7109375" style="78" customWidth="1"/>
    <col min="18" max="18" width="12.421875" style="0" bestFit="1" customWidth="1"/>
    <col min="19" max="19" width="13.8515625" style="170" hidden="1" customWidth="1"/>
    <col min="20" max="20" width="18.421875" style="335" bestFit="1" customWidth="1"/>
    <col min="21" max="21" width="17.00390625" style="208" customWidth="1"/>
    <col min="22" max="22" width="18.28125" style="0" bestFit="1" customWidth="1"/>
    <col min="23" max="23" width="19.140625" style="0" bestFit="1" customWidth="1"/>
  </cols>
  <sheetData>
    <row r="1" ht="21" customHeight="1">
      <c r="M1" s="133" t="s">
        <v>101</v>
      </c>
    </row>
    <row r="2" spans="1:17" ht="17.25" customHeight="1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4.25" customHeight="1">
      <c r="A3" s="428" t="s">
        <v>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4:9" ht="14.25" customHeight="1">
      <c r="D4" s="6"/>
      <c r="E4" s="6"/>
      <c r="F4" s="6"/>
      <c r="G4" s="62"/>
      <c r="H4" s="14"/>
      <c r="I4" s="6"/>
    </row>
    <row r="5" spans="4:9" ht="14.25" customHeight="1">
      <c r="D5" s="6"/>
      <c r="E5" s="6"/>
      <c r="F5" s="6"/>
      <c r="G5" s="62"/>
      <c r="H5" s="14"/>
      <c r="I5" s="6"/>
    </row>
    <row r="6" spans="4:9" ht="14.25" customHeight="1">
      <c r="D6" s="6"/>
      <c r="E6" s="6"/>
      <c r="F6" s="6"/>
      <c r="G6" s="62"/>
      <c r="H6" s="14"/>
      <c r="I6" s="6"/>
    </row>
    <row r="7" spans="4:9" ht="14.25" customHeight="1">
      <c r="D7" s="6"/>
      <c r="E7" s="6"/>
      <c r="F7" s="6"/>
      <c r="G7" s="62"/>
      <c r="H7" s="14"/>
      <c r="I7" s="6"/>
    </row>
    <row r="8" spans="4:9" ht="14.25" customHeight="1">
      <c r="D8" s="6"/>
      <c r="E8" s="6"/>
      <c r="F8" s="6"/>
      <c r="G8" s="62"/>
      <c r="H8" s="14"/>
      <c r="I8" s="6"/>
    </row>
    <row r="9" spans="4:9" ht="14.25" customHeight="1">
      <c r="D9" s="6"/>
      <c r="E9" s="6"/>
      <c r="F9" s="6"/>
      <c r="G9" s="62"/>
      <c r="H9" s="14"/>
      <c r="I9" s="6"/>
    </row>
    <row r="10" spans="1:17" ht="19.5" customHeight="1">
      <c r="A10" s="339" t="s">
        <v>107</v>
      </c>
      <c r="B10" s="340" t="s">
        <v>32</v>
      </c>
      <c r="C10" s="341"/>
      <c r="D10" s="339"/>
      <c r="E10" s="339"/>
      <c r="F10" s="339"/>
      <c r="G10" s="342"/>
      <c r="H10" s="343"/>
      <c r="I10" s="344"/>
      <c r="J10" s="344"/>
      <c r="K10" s="344"/>
      <c r="L10" s="344"/>
      <c r="M10" s="344"/>
      <c r="N10" s="345"/>
      <c r="O10" s="345"/>
      <c r="P10" s="346"/>
      <c r="Q10" s="345"/>
    </row>
    <row r="11" spans="1:17" ht="19.5" customHeight="1">
      <c r="A11" s="339" t="s">
        <v>106</v>
      </c>
      <c r="B11" s="340" t="s">
        <v>26</v>
      </c>
      <c r="C11" s="341"/>
      <c r="D11" s="339"/>
      <c r="E11" s="339"/>
      <c r="F11" s="339"/>
      <c r="G11" s="342"/>
      <c r="H11" s="343"/>
      <c r="I11" s="344"/>
      <c r="J11" s="344"/>
      <c r="K11" s="344"/>
      <c r="L11" s="344"/>
      <c r="M11" s="344"/>
      <c r="N11" s="345"/>
      <c r="O11" s="345"/>
      <c r="P11" s="346"/>
      <c r="Q11" s="345"/>
    </row>
    <row r="12" spans="1:17" ht="19.5" customHeight="1">
      <c r="A12" s="339" t="s">
        <v>108</v>
      </c>
      <c r="B12" s="347" t="s">
        <v>33</v>
      </c>
      <c r="C12" s="341"/>
      <c r="D12" s="339"/>
      <c r="E12" s="339"/>
      <c r="F12" s="339"/>
      <c r="G12" s="342"/>
      <c r="H12" s="343"/>
      <c r="I12" s="344"/>
      <c r="J12" s="344"/>
      <c r="K12" s="344"/>
      <c r="L12" s="344"/>
      <c r="M12" s="344"/>
      <c r="N12" s="480"/>
      <c r="O12" s="480"/>
      <c r="P12" s="480"/>
      <c r="Q12" s="345"/>
    </row>
    <row r="13" spans="1:17" ht="19.5" customHeight="1">
      <c r="A13" s="348" t="s">
        <v>2</v>
      </c>
      <c r="B13" s="17">
        <v>2014</v>
      </c>
      <c r="C13" s="349"/>
      <c r="D13" s="348"/>
      <c r="E13" s="348"/>
      <c r="F13" s="348"/>
      <c r="G13" s="350"/>
      <c r="H13" s="351"/>
      <c r="I13" s="352"/>
      <c r="J13" s="352"/>
      <c r="K13" s="352"/>
      <c r="L13" s="352"/>
      <c r="M13" s="352"/>
      <c r="N13" s="353"/>
      <c r="O13" s="353"/>
      <c r="P13" s="354"/>
      <c r="Q13" s="353"/>
    </row>
    <row r="14" spans="1:21" s="1" customFormat="1" ht="21.75" customHeight="1">
      <c r="A14" s="355" t="s">
        <v>109</v>
      </c>
      <c r="B14" s="481" t="s">
        <v>11</v>
      </c>
      <c r="C14" s="473" t="s">
        <v>3</v>
      </c>
      <c r="D14" s="474"/>
      <c r="E14" s="483" t="s">
        <v>13</v>
      </c>
      <c r="F14" s="484"/>
      <c r="G14" s="485" t="s">
        <v>4</v>
      </c>
      <c r="H14" s="486"/>
      <c r="I14" s="357"/>
      <c r="J14" s="358"/>
      <c r="K14" s="358"/>
      <c r="L14" s="358" t="s">
        <v>5</v>
      </c>
      <c r="M14" s="356"/>
      <c r="N14" s="487" t="s">
        <v>19</v>
      </c>
      <c r="O14" s="489" t="s">
        <v>25</v>
      </c>
      <c r="P14" s="491" t="s">
        <v>20</v>
      </c>
      <c r="Q14" s="487" t="s">
        <v>21</v>
      </c>
      <c r="S14" s="171"/>
      <c r="T14" s="336"/>
      <c r="U14" s="209"/>
    </row>
    <row r="15" spans="1:21" s="1" customFormat="1" ht="23.25" customHeight="1">
      <c r="A15" s="359"/>
      <c r="B15" s="482"/>
      <c r="C15" s="475"/>
      <c r="D15" s="476"/>
      <c r="E15" s="360" t="s">
        <v>6</v>
      </c>
      <c r="F15" s="361" t="s">
        <v>7</v>
      </c>
      <c r="G15" s="362" t="s">
        <v>14</v>
      </c>
      <c r="H15" s="363" t="s">
        <v>111</v>
      </c>
      <c r="I15" s="361" t="s">
        <v>8</v>
      </c>
      <c r="J15" s="364" t="s">
        <v>9</v>
      </c>
      <c r="K15" s="365" t="s">
        <v>15</v>
      </c>
      <c r="L15" s="360" t="s">
        <v>17</v>
      </c>
      <c r="M15" s="364" t="s">
        <v>18</v>
      </c>
      <c r="N15" s="488"/>
      <c r="O15" s="490"/>
      <c r="P15" s="492"/>
      <c r="Q15" s="488"/>
      <c r="S15" s="171"/>
      <c r="T15" s="336"/>
      <c r="U15" s="209"/>
    </row>
    <row r="16" spans="1:23" ht="22.5" customHeight="1">
      <c r="A16" s="366" t="s">
        <v>26</v>
      </c>
      <c r="B16" s="477" t="s">
        <v>128</v>
      </c>
      <c r="C16" s="420" t="s">
        <v>68</v>
      </c>
      <c r="D16" s="478" t="s">
        <v>12</v>
      </c>
      <c r="E16" s="367" t="s">
        <v>100</v>
      </c>
      <c r="F16" s="368" t="s">
        <v>115</v>
      </c>
      <c r="G16" s="369" t="s">
        <v>31</v>
      </c>
      <c r="H16" s="370" t="s">
        <v>69</v>
      </c>
      <c r="I16" s="370">
        <v>30079</v>
      </c>
      <c r="J16" s="370" t="s">
        <v>10</v>
      </c>
      <c r="K16" s="370" t="s">
        <v>16</v>
      </c>
      <c r="L16" s="371" t="s">
        <v>114</v>
      </c>
      <c r="M16" s="372" t="s">
        <v>129</v>
      </c>
      <c r="N16" s="373"/>
      <c r="O16" s="374">
        <v>34089.9718034959</v>
      </c>
      <c r="P16" s="375">
        <v>8394</v>
      </c>
      <c r="Q16" s="376">
        <f>P16-N16</f>
        <v>8394</v>
      </c>
      <c r="R16" s="170"/>
      <c r="V16" s="154"/>
      <c r="W16" s="154"/>
    </row>
    <row r="17" spans="1:23" ht="22.5" customHeight="1">
      <c r="A17" s="377"/>
      <c r="B17" s="421"/>
      <c r="C17" s="449"/>
      <c r="D17" s="479"/>
      <c r="E17" s="367"/>
      <c r="F17" s="368"/>
      <c r="G17" s="369" t="s">
        <v>31</v>
      </c>
      <c r="H17" s="370" t="s">
        <v>69</v>
      </c>
      <c r="I17" s="370">
        <v>30079</v>
      </c>
      <c r="J17" s="370" t="s">
        <v>10</v>
      </c>
      <c r="K17" s="370" t="s">
        <v>16</v>
      </c>
      <c r="L17" s="371">
        <v>61300</v>
      </c>
      <c r="M17" s="372" t="s">
        <v>60</v>
      </c>
      <c r="N17" s="373">
        <v>44044.89391693563</v>
      </c>
      <c r="O17" s="374">
        <v>34089.9718034959</v>
      </c>
      <c r="P17" s="375">
        <v>173546</v>
      </c>
      <c r="Q17" s="376">
        <f>P17-N17</f>
        <v>129501.10608306437</v>
      </c>
      <c r="R17" s="208"/>
      <c r="V17" s="154"/>
      <c r="W17" s="154"/>
    </row>
    <row r="18" spans="1:23" ht="24" customHeight="1">
      <c r="A18" s="377"/>
      <c r="B18" s="421"/>
      <c r="C18" s="449"/>
      <c r="D18" s="479"/>
      <c r="E18" s="379"/>
      <c r="F18" s="380"/>
      <c r="G18" s="369" t="s">
        <v>31</v>
      </c>
      <c r="H18" s="370" t="s">
        <v>69</v>
      </c>
      <c r="I18" s="370">
        <v>30079</v>
      </c>
      <c r="J18" s="370" t="s">
        <v>10</v>
      </c>
      <c r="K18" s="370" t="s">
        <v>16</v>
      </c>
      <c r="L18" s="381">
        <v>71200</v>
      </c>
      <c r="M18" s="372" t="s">
        <v>49</v>
      </c>
      <c r="N18" s="382">
        <v>52853.872700322754</v>
      </c>
      <c r="O18" s="383">
        <v>40907.96616419508</v>
      </c>
      <c r="P18" s="375">
        <v>0</v>
      </c>
      <c r="Q18" s="376">
        <f>P18-N18</f>
        <v>-52853.872700322754</v>
      </c>
      <c r="R18" s="170"/>
      <c r="V18" s="154"/>
      <c r="W18" s="154"/>
    </row>
    <row r="19" spans="1:23" ht="24" customHeight="1">
      <c r="A19" s="377"/>
      <c r="B19" s="421"/>
      <c r="C19" s="449"/>
      <c r="D19" s="479"/>
      <c r="E19" s="379"/>
      <c r="F19" s="380"/>
      <c r="G19" s="369" t="s">
        <v>31</v>
      </c>
      <c r="H19" s="370" t="s">
        <v>69</v>
      </c>
      <c r="I19" s="370">
        <v>30079</v>
      </c>
      <c r="J19" s="370" t="s">
        <v>10</v>
      </c>
      <c r="K19" s="370" t="s">
        <v>16</v>
      </c>
      <c r="L19" s="371">
        <v>71200</v>
      </c>
      <c r="M19" s="372" t="s">
        <v>50</v>
      </c>
      <c r="N19" s="382">
        <v>323326.5803719784</v>
      </c>
      <c r="O19" s="383">
        <v>250249.08380726256</v>
      </c>
      <c r="P19" s="375">
        <f>554097-0.59</f>
        <v>554096.41</v>
      </c>
      <c r="Q19" s="384">
        <f>P19-N19</f>
        <v>230769.82962802163</v>
      </c>
      <c r="R19" s="170"/>
      <c r="V19" s="154"/>
      <c r="W19" s="154"/>
    </row>
    <row r="20" spans="1:23" ht="24" customHeight="1">
      <c r="A20" s="377"/>
      <c r="B20" s="421"/>
      <c r="C20" s="449"/>
      <c r="D20" s="479"/>
      <c r="E20" s="379"/>
      <c r="F20" s="380"/>
      <c r="G20" s="369" t="s">
        <v>31</v>
      </c>
      <c r="H20" s="370" t="s">
        <v>69</v>
      </c>
      <c r="I20" s="370">
        <v>30079</v>
      </c>
      <c r="J20" s="370" t="s">
        <v>10</v>
      </c>
      <c r="K20" s="370" t="s">
        <v>16</v>
      </c>
      <c r="L20" s="371">
        <v>71300</v>
      </c>
      <c r="M20" s="372" t="s">
        <v>44</v>
      </c>
      <c r="N20" s="385">
        <v>19002.225661306515</v>
      </c>
      <c r="O20" s="383">
        <v>14707.387835222518</v>
      </c>
      <c r="P20" s="375">
        <f>9699+801</f>
        <v>10500</v>
      </c>
      <c r="Q20" s="384">
        <f aca="true" t="shared" si="0" ref="Q20:Q40">P20-N20</f>
        <v>-8502.225661306515</v>
      </c>
      <c r="R20" s="170"/>
      <c r="V20" s="154"/>
      <c r="W20" s="154"/>
    </row>
    <row r="21" spans="1:23" ht="24" customHeight="1">
      <c r="A21" s="377"/>
      <c r="B21" s="421"/>
      <c r="C21" s="449"/>
      <c r="D21" s="479"/>
      <c r="E21" s="379"/>
      <c r="F21" s="380"/>
      <c r="G21" s="369" t="s">
        <v>31</v>
      </c>
      <c r="H21" s="370" t="s">
        <v>69</v>
      </c>
      <c r="I21" s="370">
        <v>30079</v>
      </c>
      <c r="J21" s="370" t="s">
        <v>10</v>
      </c>
      <c r="K21" s="370" t="s">
        <v>16</v>
      </c>
      <c r="L21" s="371">
        <v>71400</v>
      </c>
      <c r="M21" s="372" t="s">
        <v>40</v>
      </c>
      <c r="N21" s="385">
        <v>61750.22902863474</v>
      </c>
      <c r="O21" s="383">
        <v>47793.58920503968</v>
      </c>
      <c r="P21" s="375">
        <f>203067-8394-801</f>
        <v>193872</v>
      </c>
      <c r="Q21" s="386">
        <f t="shared" si="0"/>
        <v>132121.77097136527</v>
      </c>
      <c r="R21" s="170"/>
      <c r="V21" s="154"/>
      <c r="W21" s="154"/>
    </row>
    <row r="22" spans="1:23" ht="24" customHeight="1">
      <c r="A22" s="377"/>
      <c r="B22" s="421"/>
      <c r="C22" s="449"/>
      <c r="D22" s="479"/>
      <c r="E22" s="379"/>
      <c r="F22" s="380"/>
      <c r="G22" s="369" t="s">
        <v>31</v>
      </c>
      <c r="H22" s="370" t="s">
        <v>69</v>
      </c>
      <c r="I22" s="370">
        <v>30079</v>
      </c>
      <c r="J22" s="370" t="s">
        <v>10</v>
      </c>
      <c r="K22" s="370" t="s">
        <v>16</v>
      </c>
      <c r="L22" s="371">
        <v>71600</v>
      </c>
      <c r="M22" s="372" t="s">
        <v>52</v>
      </c>
      <c r="N22" s="385">
        <v>48290.9005518621</v>
      </c>
      <c r="O22" s="383">
        <v>37376.30612263575</v>
      </c>
      <c r="P22" s="375">
        <v>59260</v>
      </c>
      <c r="Q22" s="386">
        <f t="shared" si="0"/>
        <v>10969.099448137902</v>
      </c>
      <c r="R22" s="170"/>
      <c r="V22" s="154"/>
      <c r="W22" s="154"/>
    </row>
    <row r="23" spans="1:23" ht="24" customHeight="1">
      <c r="A23" s="377"/>
      <c r="B23" s="421"/>
      <c r="C23" s="449"/>
      <c r="D23" s="479"/>
      <c r="E23" s="379"/>
      <c r="F23" s="380"/>
      <c r="G23" s="369" t="s">
        <v>31</v>
      </c>
      <c r="H23" s="370" t="s">
        <v>69</v>
      </c>
      <c r="I23" s="370">
        <v>30079</v>
      </c>
      <c r="J23" s="370" t="s">
        <v>10</v>
      </c>
      <c r="K23" s="370" t="s">
        <v>16</v>
      </c>
      <c r="L23" s="371">
        <v>72100</v>
      </c>
      <c r="M23" s="372" t="s">
        <v>63</v>
      </c>
      <c r="N23" s="382">
        <v>1862.731878550006</v>
      </c>
      <c r="O23" s="383">
        <v>1441.7216519353722</v>
      </c>
      <c r="P23" s="375">
        <f>3492+600+600</f>
        <v>4692</v>
      </c>
      <c r="Q23" s="387">
        <f t="shared" si="0"/>
        <v>2829.268121449994</v>
      </c>
      <c r="R23" s="170"/>
      <c r="V23" s="154"/>
      <c r="W23" s="154"/>
    </row>
    <row r="24" spans="1:23" ht="24" customHeight="1">
      <c r="A24" s="377"/>
      <c r="B24" s="421"/>
      <c r="C24" s="449"/>
      <c r="D24" s="479"/>
      <c r="E24" s="379"/>
      <c r="F24" s="380"/>
      <c r="G24" s="369" t="s">
        <v>31</v>
      </c>
      <c r="H24" s="370" t="s">
        <v>69</v>
      </c>
      <c r="I24" s="370">
        <v>30079</v>
      </c>
      <c r="J24" s="370" t="s">
        <v>10</v>
      </c>
      <c r="K24" s="370" t="s">
        <v>16</v>
      </c>
      <c r="L24" s="371">
        <v>72200</v>
      </c>
      <c r="M24" s="372" t="s">
        <v>54</v>
      </c>
      <c r="N24" s="385">
        <v>2936.326261129042</v>
      </c>
      <c r="O24" s="383">
        <v>2272.6647868997266</v>
      </c>
      <c r="P24" s="375">
        <v>0</v>
      </c>
      <c r="Q24" s="375">
        <f t="shared" si="0"/>
        <v>-2936.326261129042</v>
      </c>
      <c r="R24" s="170"/>
      <c r="V24" s="154"/>
      <c r="W24" s="154"/>
    </row>
    <row r="25" spans="1:23" ht="24" customHeight="1">
      <c r="A25" s="377"/>
      <c r="B25" s="421"/>
      <c r="C25" s="449"/>
      <c r="D25" s="479"/>
      <c r="E25" s="379"/>
      <c r="F25" s="380"/>
      <c r="G25" s="369" t="s">
        <v>31</v>
      </c>
      <c r="H25" s="370" t="s">
        <v>69</v>
      </c>
      <c r="I25" s="370">
        <v>30079</v>
      </c>
      <c r="J25" s="370" t="s">
        <v>10</v>
      </c>
      <c r="K25" s="370" t="s">
        <v>16</v>
      </c>
      <c r="L25" s="371">
        <v>72300</v>
      </c>
      <c r="M25" s="372" t="s">
        <v>130</v>
      </c>
      <c r="N25" s="382">
        <v>4621.975601371736</v>
      </c>
      <c r="O25" s="383">
        <v>3577.3276744486425</v>
      </c>
      <c r="P25" s="375">
        <f>8310-240-600-300</f>
        <v>7170</v>
      </c>
      <c r="Q25" s="386">
        <f t="shared" si="0"/>
        <v>2548.024398628264</v>
      </c>
      <c r="R25" s="170"/>
      <c r="V25" s="154"/>
      <c r="W25" s="154"/>
    </row>
    <row r="26" spans="1:23" ht="24" customHeight="1">
      <c r="A26" s="377"/>
      <c r="B26" s="421"/>
      <c r="C26" s="449"/>
      <c r="D26" s="479"/>
      <c r="E26" s="379"/>
      <c r="F26" s="380"/>
      <c r="G26" s="369" t="s">
        <v>31</v>
      </c>
      <c r="H26" s="370" t="s">
        <v>69</v>
      </c>
      <c r="I26" s="370">
        <v>30079</v>
      </c>
      <c r="J26" s="370" t="s">
        <v>10</v>
      </c>
      <c r="K26" s="370" t="s">
        <v>16</v>
      </c>
      <c r="L26" s="371">
        <v>72400</v>
      </c>
      <c r="M26" s="372" t="s">
        <v>56</v>
      </c>
      <c r="N26" s="382">
        <v>5453.177342096792</v>
      </c>
      <c r="O26" s="383">
        <v>4220.663175670921</v>
      </c>
      <c r="P26" s="375">
        <f>14373-900-600</f>
        <v>12873</v>
      </c>
      <c r="Q26" s="375">
        <f t="shared" si="0"/>
        <v>7419.822657903208</v>
      </c>
      <c r="R26" s="170"/>
      <c r="V26" s="154"/>
      <c r="W26" s="154"/>
    </row>
    <row r="27" spans="1:23" ht="24" customHeight="1">
      <c r="A27" s="377"/>
      <c r="B27" s="421"/>
      <c r="C27" s="449"/>
      <c r="D27" s="479"/>
      <c r="E27" s="379"/>
      <c r="F27" s="380"/>
      <c r="G27" s="369" t="s">
        <v>31</v>
      </c>
      <c r="H27" s="370" t="s">
        <v>69</v>
      </c>
      <c r="I27" s="370">
        <v>30079</v>
      </c>
      <c r="J27" s="370" t="s">
        <v>10</v>
      </c>
      <c r="K27" s="370" t="s">
        <v>16</v>
      </c>
      <c r="L27" s="371">
        <v>72500</v>
      </c>
      <c r="M27" s="372" t="s">
        <v>64</v>
      </c>
      <c r="N27" s="382">
        <v>11227.480938074423</v>
      </c>
      <c r="O27" s="383">
        <v>8689.872413475749</v>
      </c>
      <c r="P27" s="375">
        <v>17478</v>
      </c>
      <c r="Q27" s="386">
        <f t="shared" si="0"/>
        <v>6250.519061925577</v>
      </c>
      <c r="R27" s="170"/>
      <c r="V27" s="154"/>
      <c r="W27" s="154"/>
    </row>
    <row r="28" spans="1:23" ht="24" customHeight="1">
      <c r="A28" s="377"/>
      <c r="B28" s="421"/>
      <c r="C28" s="449"/>
      <c r="D28" s="479"/>
      <c r="E28" s="379"/>
      <c r="F28" s="380"/>
      <c r="G28" s="369" t="s">
        <v>31</v>
      </c>
      <c r="H28" s="370" t="s">
        <v>69</v>
      </c>
      <c r="I28" s="370">
        <v>30079</v>
      </c>
      <c r="J28" s="370" t="s">
        <v>10</v>
      </c>
      <c r="K28" s="370" t="s">
        <v>16</v>
      </c>
      <c r="L28" s="371">
        <v>72700</v>
      </c>
      <c r="M28" s="372" t="s">
        <v>131</v>
      </c>
      <c r="N28" s="382">
        <v>7830.592260358775</v>
      </c>
      <c r="O28" s="383">
        <v>6060.740431427432</v>
      </c>
      <c r="P28" s="375">
        <v>10825</v>
      </c>
      <c r="Q28" s="386">
        <f t="shared" si="0"/>
        <v>2994.407739641225</v>
      </c>
      <c r="R28" s="170"/>
      <c r="V28" s="154"/>
      <c r="W28" s="154"/>
    </row>
    <row r="29" spans="1:23" ht="24" customHeight="1">
      <c r="A29" s="377"/>
      <c r="B29" s="421"/>
      <c r="C29" s="449"/>
      <c r="D29" s="479"/>
      <c r="E29" s="379"/>
      <c r="F29" s="380"/>
      <c r="G29" s="369" t="s">
        <v>31</v>
      </c>
      <c r="H29" s="370" t="s">
        <v>69</v>
      </c>
      <c r="I29" s="370">
        <v>30079</v>
      </c>
      <c r="J29" s="370" t="s">
        <v>10</v>
      </c>
      <c r="K29" s="370" t="s">
        <v>16</v>
      </c>
      <c r="L29" s="371">
        <v>72800</v>
      </c>
      <c r="M29" s="372" t="s">
        <v>57</v>
      </c>
      <c r="N29" s="382">
        <v>2428.761293133879</v>
      </c>
      <c r="O29" s="383">
        <v>1879.8184451642026</v>
      </c>
      <c r="P29" s="375">
        <v>3863</v>
      </c>
      <c r="Q29" s="386">
        <f t="shared" si="0"/>
        <v>1434.238706866121</v>
      </c>
      <c r="R29" s="170"/>
      <c r="V29" s="154"/>
      <c r="W29" s="154"/>
    </row>
    <row r="30" spans="1:23" ht="24" customHeight="1">
      <c r="A30" s="377"/>
      <c r="B30" s="421"/>
      <c r="C30" s="449"/>
      <c r="D30" s="479"/>
      <c r="E30" s="379"/>
      <c r="F30" s="380"/>
      <c r="G30" s="369" t="s">
        <v>31</v>
      </c>
      <c r="H30" s="370" t="s">
        <v>69</v>
      </c>
      <c r="I30" s="370">
        <v>30079</v>
      </c>
      <c r="J30" s="370" t="s">
        <v>10</v>
      </c>
      <c r="K30" s="370" t="s">
        <v>16</v>
      </c>
      <c r="L30" s="371">
        <v>73100</v>
      </c>
      <c r="M30" s="372" t="s">
        <v>46</v>
      </c>
      <c r="N30" s="382">
        <v>31050.29765834278</v>
      </c>
      <c r="O30" s="383">
        <v>24032.38326920017</v>
      </c>
      <c r="P30" s="375">
        <v>91425</v>
      </c>
      <c r="Q30" s="386">
        <f t="shared" si="0"/>
        <v>60374.70234165722</v>
      </c>
      <c r="R30" s="170"/>
      <c r="V30" s="154"/>
      <c r="W30" s="154"/>
    </row>
    <row r="31" spans="1:23" ht="24" customHeight="1">
      <c r="A31" s="377"/>
      <c r="B31" s="421"/>
      <c r="C31" s="449"/>
      <c r="D31" s="479"/>
      <c r="E31" s="379"/>
      <c r="F31" s="380"/>
      <c r="G31" s="369" t="s">
        <v>31</v>
      </c>
      <c r="H31" s="370" t="s">
        <v>69</v>
      </c>
      <c r="I31" s="370">
        <v>30079</v>
      </c>
      <c r="J31" s="370" t="s">
        <v>10</v>
      </c>
      <c r="K31" s="370" t="s">
        <v>16</v>
      </c>
      <c r="L31" s="371" t="s">
        <v>97</v>
      </c>
      <c r="M31" s="372" t="s">
        <v>132</v>
      </c>
      <c r="N31" s="382">
        <v>629.2127702419375</v>
      </c>
      <c r="O31" s="383">
        <v>486.9995971927986</v>
      </c>
      <c r="P31" s="375">
        <v>1200</v>
      </c>
      <c r="Q31" s="386">
        <f t="shared" si="0"/>
        <v>570.7872297580625</v>
      </c>
      <c r="R31" s="170"/>
      <c r="V31" s="154"/>
      <c r="W31" s="154"/>
    </row>
    <row r="32" spans="1:23" ht="24" customHeight="1">
      <c r="A32" s="377"/>
      <c r="B32" s="421"/>
      <c r="C32" s="449"/>
      <c r="D32" s="479"/>
      <c r="E32" s="379"/>
      <c r="F32" s="380"/>
      <c r="G32" s="369" t="s">
        <v>31</v>
      </c>
      <c r="H32" s="370" t="s">
        <v>69</v>
      </c>
      <c r="I32" s="370">
        <v>30079</v>
      </c>
      <c r="J32" s="370" t="s">
        <v>10</v>
      </c>
      <c r="K32" s="370" t="s">
        <v>16</v>
      </c>
      <c r="L32" s="371">
        <v>73400</v>
      </c>
      <c r="M32" s="372" t="s">
        <v>41</v>
      </c>
      <c r="N32" s="382">
        <v>6772.2327860784</v>
      </c>
      <c r="O32" s="383">
        <v>5241.588847041213</v>
      </c>
      <c r="P32" s="375">
        <v>15381</v>
      </c>
      <c r="Q32" s="386">
        <f t="shared" si="0"/>
        <v>8608.767213921601</v>
      </c>
      <c r="R32" s="170"/>
      <c r="V32" s="154"/>
      <c r="W32" s="154"/>
    </row>
    <row r="33" spans="1:23" ht="24" customHeight="1">
      <c r="A33" s="377"/>
      <c r="B33" s="421"/>
      <c r="C33" s="449"/>
      <c r="D33" s="479"/>
      <c r="E33" s="379"/>
      <c r="F33" s="380"/>
      <c r="G33" s="369" t="s">
        <v>31</v>
      </c>
      <c r="H33" s="370" t="s">
        <v>69</v>
      </c>
      <c r="I33" s="370">
        <v>30079</v>
      </c>
      <c r="J33" s="370" t="s">
        <v>10</v>
      </c>
      <c r="K33" s="370" t="s">
        <v>16</v>
      </c>
      <c r="L33" s="371">
        <v>74100</v>
      </c>
      <c r="M33" s="372" t="s">
        <v>112</v>
      </c>
      <c r="N33" s="382">
        <v>7597.114987901154</v>
      </c>
      <c r="O33" s="383">
        <v>5880.03313650585</v>
      </c>
      <c r="P33" s="375">
        <v>13323</v>
      </c>
      <c r="Q33" s="386">
        <f t="shared" si="0"/>
        <v>5725.885012098846</v>
      </c>
      <c r="R33" s="170"/>
      <c r="V33" s="154"/>
      <c r="W33" s="154"/>
    </row>
    <row r="34" spans="1:23" ht="24" customHeight="1">
      <c r="A34" s="377"/>
      <c r="B34" s="421"/>
      <c r="C34" s="449"/>
      <c r="D34" s="479"/>
      <c r="E34" s="379"/>
      <c r="F34" s="380"/>
      <c r="G34" s="369" t="s">
        <v>31</v>
      </c>
      <c r="H34" s="370" t="s">
        <v>69</v>
      </c>
      <c r="I34" s="370">
        <v>30079</v>
      </c>
      <c r="J34" s="370" t="s">
        <v>10</v>
      </c>
      <c r="K34" s="370" t="s">
        <v>16</v>
      </c>
      <c r="L34" s="371">
        <v>74200</v>
      </c>
      <c r="M34" s="372" t="s">
        <v>42</v>
      </c>
      <c r="N34" s="382">
        <v>7702.387502556769</v>
      </c>
      <c r="O34" s="383">
        <v>5961.512207906522</v>
      </c>
      <c r="P34" s="375">
        <v>32399</v>
      </c>
      <c r="Q34" s="386">
        <f t="shared" si="0"/>
        <v>24696.61249744323</v>
      </c>
      <c r="R34" s="170"/>
      <c r="V34" s="154"/>
      <c r="W34" s="154"/>
    </row>
    <row r="35" spans="1:23" ht="24" customHeight="1">
      <c r="A35" s="377"/>
      <c r="B35" s="421"/>
      <c r="C35" s="449"/>
      <c r="D35" s="479"/>
      <c r="E35" s="379"/>
      <c r="F35" s="380"/>
      <c r="G35" s="369" t="s">
        <v>31</v>
      </c>
      <c r="H35" s="370" t="s">
        <v>69</v>
      </c>
      <c r="I35" s="370">
        <v>30079</v>
      </c>
      <c r="J35" s="370" t="s">
        <v>10</v>
      </c>
      <c r="K35" s="370" t="s">
        <v>16</v>
      </c>
      <c r="L35" s="371">
        <v>74500</v>
      </c>
      <c r="M35" s="372" t="s">
        <v>47</v>
      </c>
      <c r="N35" s="382">
        <v>10014.298115402296</v>
      </c>
      <c r="O35" s="383">
        <v>7750.89028548211</v>
      </c>
      <c r="P35" s="375">
        <v>10126</v>
      </c>
      <c r="Q35" s="386">
        <f t="shared" si="0"/>
        <v>111.70188459770361</v>
      </c>
      <c r="R35" s="239"/>
      <c r="V35" s="154"/>
      <c r="W35" s="154"/>
    </row>
    <row r="36" spans="1:23" ht="24" customHeight="1">
      <c r="A36" s="377"/>
      <c r="B36" s="421"/>
      <c r="C36" s="152"/>
      <c r="D36" s="378"/>
      <c r="E36" s="379"/>
      <c r="F36" s="380"/>
      <c r="G36" s="369" t="s">
        <v>31</v>
      </c>
      <c r="H36" s="370" t="s">
        <v>69</v>
      </c>
      <c r="I36" s="370">
        <v>30079</v>
      </c>
      <c r="J36" s="370" t="s">
        <v>10</v>
      </c>
      <c r="K36" s="370" t="s">
        <v>16</v>
      </c>
      <c r="L36" s="381">
        <v>75700</v>
      </c>
      <c r="M36" s="372" t="s">
        <v>133</v>
      </c>
      <c r="N36" s="382">
        <v>402.73490631637947</v>
      </c>
      <c r="O36" s="383">
        <v>311.7097211427257</v>
      </c>
      <c r="P36" s="375">
        <f>760+240</f>
        <v>1000</v>
      </c>
      <c r="Q36" s="386">
        <f t="shared" si="0"/>
        <v>597.2650936836205</v>
      </c>
      <c r="R36" s="239"/>
      <c r="V36" s="154"/>
      <c r="W36" s="154"/>
    </row>
    <row r="37" spans="1:23" ht="24" customHeight="1">
      <c r="A37" s="377"/>
      <c r="B37" s="421"/>
      <c r="C37" s="152"/>
      <c r="D37" s="378"/>
      <c r="E37" s="379"/>
      <c r="F37" s="380"/>
      <c r="G37" s="369" t="s">
        <v>31</v>
      </c>
      <c r="H37" s="370" t="s">
        <v>69</v>
      </c>
      <c r="I37" s="370">
        <v>30079</v>
      </c>
      <c r="J37" s="370" t="s">
        <v>10</v>
      </c>
      <c r="K37" s="370" t="s">
        <v>16</v>
      </c>
      <c r="L37" s="381" t="s">
        <v>93</v>
      </c>
      <c r="M37" s="372" t="s">
        <v>134</v>
      </c>
      <c r="N37" s="382">
        <v>2097.375900806458</v>
      </c>
      <c r="O37" s="383">
        <v>1623.331990642662</v>
      </c>
      <c r="P37" s="375">
        <v>0</v>
      </c>
      <c r="Q37" s="386">
        <f t="shared" si="0"/>
        <v>-2097.375900806458</v>
      </c>
      <c r="R37" s="239"/>
      <c r="V37" s="154"/>
      <c r="W37" s="154"/>
    </row>
    <row r="38" spans="1:23" ht="24" customHeight="1">
      <c r="A38" s="377"/>
      <c r="B38" s="421"/>
      <c r="C38" s="29"/>
      <c r="D38" s="378"/>
      <c r="E38" s="379"/>
      <c r="F38" s="380"/>
      <c r="G38" s="388" t="s">
        <v>31</v>
      </c>
      <c r="H38" s="389" t="s">
        <v>69</v>
      </c>
      <c r="I38" s="389">
        <v>30079</v>
      </c>
      <c r="J38" s="389" t="s">
        <v>10</v>
      </c>
      <c r="K38" s="389" t="s">
        <v>16</v>
      </c>
      <c r="L38" s="390">
        <v>75100</v>
      </c>
      <c r="M38" s="391" t="s">
        <v>43</v>
      </c>
      <c r="N38" s="382">
        <v>45632.67887033807</v>
      </c>
      <c r="O38" s="383">
        <v>35318.88938003913</v>
      </c>
      <c r="P38" s="375">
        <f>91618.05</f>
        <v>91618.05</v>
      </c>
      <c r="Q38" s="392">
        <f t="shared" si="0"/>
        <v>45985.37112966193</v>
      </c>
      <c r="R38" s="240"/>
      <c r="V38" s="154"/>
      <c r="W38" s="154"/>
    </row>
    <row r="39" spans="1:23" ht="24" customHeight="1">
      <c r="A39" s="393"/>
      <c r="B39" s="394"/>
      <c r="C39" s="136"/>
      <c r="D39" s="378"/>
      <c r="E39" s="379"/>
      <c r="F39" s="380"/>
      <c r="G39" s="395" t="s">
        <v>31</v>
      </c>
      <c r="H39" s="396" t="s">
        <v>69</v>
      </c>
      <c r="I39" s="396">
        <v>30079</v>
      </c>
      <c r="J39" s="396" t="s">
        <v>10</v>
      </c>
      <c r="K39" s="396" t="s">
        <v>16</v>
      </c>
      <c r="L39" s="371" t="s">
        <v>102</v>
      </c>
      <c r="M39" s="397" t="s">
        <v>135</v>
      </c>
      <c r="N39" s="398">
        <v>0</v>
      </c>
      <c r="O39" s="399"/>
      <c r="P39" s="400">
        <v>881</v>
      </c>
      <c r="Q39" s="392">
        <f t="shared" si="0"/>
        <v>881</v>
      </c>
      <c r="R39" s="240"/>
      <c r="V39" s="154"/>
      <c r="W39" s="154"/>
    </row>
    <row r="40" spans="1:23" ht="24" customHeight="1">
      <c r="A40" s="393"/>
      <c r="B40" s="394"/>
      <c r="C40" s="136"/>
      <c r="D40" s="378"/>
      <c r="E40" s="379"/>
      <c r="F40" s="380"/>
      <c r="G40" s="395" t="s">
        <v>31</v>
      </c>
      <c r="H40" s="396" t="s">
        <v>69</v>
      </c>
      <c r="I40" s="396">
        <v>30079</v>
      </c>
      <c r="J40" s="396" t="s">
        <v>10</v>
      </c>
      <c r="K40" s="396" t="s">
        <v>16</v>
      </c>
      <c r="L40" s="401" t="s">
        <v>136</v>
      </c>
      <c r="M40" s="397" t="s">
        <v>137</v>
      </c>
      <c r="N40" s="398">
        <v>0</v>
      </c>
      <c r="O40" s="399"/>
      <c r="P40" s="400">
        <f>'2013'!F47</f>
        <v>86524.91</v>
      </c>
      <c r="Q40" s="392">
        <f t="shared" si="0"/>
        <v>86524.91</v>
      </c>
      <c r="R40" s="240"/>
      <c r="V40" s="154"/>
      <c r="W40" s="154"/>
    </row>
    <row r="41" spans="1:23" ht="22.5" customHeight="1">
      <c r="A41" s="402"/>
      <c r="B41" s="403"/>
      <c r="C41" s="404" t="s">
        <v>99</v>
      </c>
      <c r="D41" s="405"/>
      <c r="E41" s="406"/>
      <c r="F41" s="407"/>
      <c r="G41" s="408"/>
      <c r="H41" s="409"/>
      <c r="I41" s="410"/>
      <c r="J41" s="411"/>
      <c r="K41" s="412"/>
      <c r="L41" s="413"/>
      <c r="M41" s="411"/>
      <c r="N41" s="414">
        <f>SUM(N16:N40)</f>
        <v>697528.081303739</v>
      </c>
      <c r="O41" s="415">
        <f>SUM(O16:O38)</f>
        <v>573964.4237555228</v>
      </c>
      <c r="P41" s="415">
        <f>SUM(P16:P40)</f>
        <v>1400447.37</v>
      </c>
      <c r="Q41" s="415">
        <f>SUM(Q16:Q40)</f>
        <v>702919.2886962609</v>
      </c>
      <c r="R41" s="221"/>
      <c r="S41" s="171"/>
      <c r="T41" s="336"/>
      <c r="U41" s="209"/>
      <c r="V41" s="209"/>
      <c r="W41" s="209"/>
    </row>
    <row r="42" spans="16:18" ht="24.75" customHeight="1">
      <c r="P42" s="78"/>
      <c r="R42" s="222"/>
    </row>
    <row r="43" spans="1:18" ht="18">
      <c r="A43" s="254" t="s">
        <v>110</v>
      </c>
      <c r="G43" s="67"/>
      <c r="H43" s="33"/>
      <c r="I43" s="33"/>
      <c r="J43" s="33"/>
      <c r="M43" s="82"/>
      <c r="N43" s="81"/>
      <c r="O43" s="81"/>
      <c r="P43" s="78"/>
      <c r="R43" s="241"/>
    </row>
    <row r="44" spans="2:16" ht="33.75" customHeight="1">
      <c r="B44" s="160"/>
      <c r="C44" s="160"/>
      <c r="D44" s="4"/>
      <c r="M44" s="49"/>
      <c r="N44" s="81"/>
      <c r="O44" s="169"/>
      <c r="P44" s="165"/>
    </row>
    <row r="45" spans="2:16" ht="41.25" customHeight="1">
      <c r="B45" s="161"/>
      <c r="C45" s="162"/>
      <c r="D45" s="4"/>
      <c r="M45" s="49"/>
      <c r="N45" s="81"/>
      <c r="O45" s="169"/>
      <c r="P45" s="165"/>
    </row>
    <row r="46" spans="2:16" ht="36.75" customHeight="1">
      <c r="B46" s="161"/>
      <c r="C46" s="161"/>
      <c r="D46" s="33"/>
      <c r="M46" s="49"/>
      <c r="N46" s="81"/>
      <c r="O46" s="169"/>
      <c r="P46" s="165"/>
    </row>
    <row r="47" spans="2:16" ht="29.25" customHeight="1">
      <c r="B47" s="161"/>
      <c r="C47" s="163"/>
      <c r="D47" s="33"/>
      <c r="M47" s="49"/>
      <c r="N47" s="81"/>
      <c r="O47" s="169"/>
      <c r="P47" s="165"/>
    </row>
    <row r="48" spans="2:18" ht="35.25" customHeight="1">
      <c r="B48" s="160"/>
      <c r="C48" s="160"/>
      <c r="M48" s="50"/>
      <c r="N48" s="82"/>
      <c r="O48" s="169"/>
      <c r="P48" s="164"/>
      <c r="Q48" s="184"/>
      <c r="R48" s="154"/>
    </row>
    <row r="49" spans="15:16" ht="24.75" customHeight="1">
      <c r="O49" s="121"/>
      <c r="P49" s="155"/>
    </row>
    <row r="50" ht="28.5" customHeight="1">
      <c r="O50" s="121"/>
    </row>
    <row r="51" ht="12.75" customHeight="1">
      <c r="O51" s="121"/>
    </row>
    <row r="52" ht="12.75" customHeight="1">
      <c r="O52" s="121"/>
    </row>
  </sheetData>
  <sheetProtection/>
  <mergeCells count="14">
    <mergeCell ref="N14:N15"/>
    <mergeCell ref="O14:O15"/>
    <mergeCell ref="P14:P15"/>
    <mergeCell ref="Q14:Q15"/>
    <mergeCell ref="C14:D15"/>
    <mergeCell ref="B16:B38"/>
    <mergeCell ref="C16:C35"/>
    <mergeCell ref="D16:D35"/>
    <mergeCell ref="A2:Q2"/>
    <mergeCell ref="A3:Q3"/>
    <mergeCell ref="N12:P12"/>
    <mergeCell ref="B14:B15"/>
    <mergeCell ref="E14:F14"/>
    <mergeCell ref="G14:H14"/>
  </mergeCells>
  <printOptions horizontalCentered="1"/>
  <pageMargins left="0.24" right="0.24" top="0.75" bottom="0.75" header="0.3" footer="0.3"/>
  <pageSetup horizontalDpi="600" verticalDpi="600" orientation="landscape" paperSize="9" scale="54" r:id="rId2"/>
  <colBreaks count="1" manualBreakCount="1">
    <brk id="17" max="3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6.57421875" style="235" bestFit="1" customWidth="1"/>
    <col min="2" max="2" width="16.8515625" style="235" bestFit="1" customWidth="1"/>
    <col min="3" max="3" width="13.00390625" style="235" bestFit="1" customWidth="1"/>
    <col min="4" max="4" width="13.57421875" style="235" bestFit="1" customWidth="1"/>
    <col min="5" max="5" width="13.28125" style="235" bestFit="1" customWidth="1"/>
    <col min="6" max="6" width="12.8515625" style="235" customWidth="1"/>
    <col min="7" max="8" width="13.00390625" style="235" bestFit="1" customWidth="1"/>
    <col min="9" max="9" width="13.7109375" style="235" bestFit="1" customWidth="1"/>
    <col min="10" max="11" width="12.8515625" style="235" bestFit="1" customWidth="1"/>
    <col min="12" max="16384" width="9.140625" style="235" customWidth="1"/>
  </cols>
  <sheetData>
    <row r="1" spans="1:9" ht="12.75">
      <c r="A1" s="235" t="s">
        <v>87</v>
      </c>
      <c r="B1" s="312" t="s">
        <v>83</v>
      </c>
      <c r="C1" s="313" t="s">
        <v>84</v>
      </c>
      <c r="D1" s="314" t="s">
        <v>80</v>
      </c>
      <c r="E1" s="314" t="s">
        <v>81</v>
      </c>
      <c r="F1" s="314" t="s">
        <v>98</v>
      </c>
      <c r="G1" s="314" t="s">
        <v>85</v>
      </c>
      <c r="H1" s="314" t="s">
        <v>86</v>
      </c>
      <c r="I1" s="235" t="s">
        <v>91</v>
      </c>
    </row>
    <row r="2" spans="2:11" ht="12.75">
      <c r="B2" s="315">
        <v>24742.994399999996</v>
      </c>
      <c r="C2" s="316">
        <v>1325957.0056</v>
      </c>
      <c r="D2" s="316"/>
      <c r="E2" s="317"/>
      <c r="F2" s="317"/>
      <c r="G2" s="317">
        <v>1350700</v>
      </c>
      <c r="H2" s="318">
        <v>0.72</v>
      </c>
      <c r="I2" s="318">
        <f>G2/H2</f>
        <v>1875972.2222222222</v>
      </c>
      <c r="J2" s="261"/>
      <c r="K2" s="276"/>
    </row>
    <row r="3" spans="2:11" ht="12.75">
      <c r="B3" s="315"/>
      <c r="C3" s="316">
        <v>91419.06281070784</v>
      </c>
      <c r="D3" s="316">
        <v>1258580.9371892922</v>
      </c>
      <c r="E3" s="317"/>
      <c r="F3" s="317"/>
      <c r="G3" s="317">
        <v>1350000</v>
      </c>
      <c r="H3" s="318">
        <v>0.75</v>
      </c>
      <c r="I3" s="318">
        <f>G3/H3</f>
        <v>1800000</v>
      </c>
      <c r="J3" s="276"/>
      <c r="K3" s="276"/>
    </row>
    <row r="4" spans="2:11" ht="12.75">
      <c r="B4" s="315"/>
      <c r="C4" s="316"/>
      <c r="D4" s="319">
        <f>D18</f>
        <v>-1303889.8509281068</v>
      </c>
      <c r="E4" s="317">
        <f>E8*0.777</f>
        <v>67229.85507</v>
      </c>
      <c r="F4" s="317">
        <f>G4-D4-E4</f>
        <v>3307680.9958581068</v>
      </c>
      <c r="G4" s="317">
        <v>2071021</v>
      </c>
      <c r="H4" s="320">
        <v>0.777</v>
      </c>
      <c r="I4" s="318">
        <f>G4/H4</f>
        <v>2665406.6924066925</v>
      </c>
      <c r="J4" s="276"/>
      <c r="K4" s="276"/>
    </row>
    <row r="5" spans="2:11" ht="12.75">
      <c r="B5" s="315"/>
      <c r="C5" s="316"/>
      <c r="D5" s="316"/>
      <c r="E5" s="317"/>
      <c r="F5" s="317">
        <f>G5</f>
        <v>300159</v>
      </c>
      <c r="G5" s="317">
        <v>300159</v>
      </c>
      <c r="H5" s="320">
        <v>0.727</v>
      </c>
      <c r="I5" s="318">
        <f>G5/H5</f>
        <v>412873.45254470425</v>
      </c>
      <c r="J5" s="276"/>
      <c r="K5" s="276"/>
    </row>
    <row r="6" spans="2:11" ht="12.75">
      <c r="B6" s="315"/>
      <c r="C6" s="316"/>
      <c r="D6" s="316"/>
      <c r="E6" s="317"/>
      <c r="F6" s="317"/>
      <c r="G6" s="309">
        <f>SUM(G2:G5)</f>
        <v>5071880</v>
      </c>
      <c r="H6" s="321"/>
      <c r="I6" s="309">
        <f>SUM(I2:I5)</f>
        <v>6754252.367173619</v>
      </c>
      <c r="J6" s="276"/>
      <c r="K6" s="276"/>
    </row>
    <row r="7" spans="1:11" ht="12.75">
      <c r="A7" s="235" t="s">
        <v>88</v>
      </c>
      <c r="B7" s="315">
        <v>24742.9944</v>
      </c>
      <c r="C7" s="315">
        <v>1417376.0684107079</v>
      </c>
      <c r="D7" s="322">
        <f>D3+D4</f>
        <v>-45308.91373881465</v>
      </c>
      <c r="E7" s="318">
        <f>E4</f>
        <v>67229.85507</v>
      </c>
      <c r="F7" s="318">
        <f>F4+F5</f>
        <v>3607839.9958581068</v>
      </c>
      <c r="G7" s="317">
        <f>B7+C7+D7+E7+F7</f>
        <v>5071880</v>
      </c>
      <c r="H7" s="317"/>
      <c r="I7" s="317"/>
      <c r="J7" s="318"/>
      <c r="K7" s="261"/>
    </row>
    <row r="8" spans="1:11" ht="12.75">
      <c r="A8" s="235" t="s">
        <v>89</v>
      </c>
      <c r="B8" s="315">
        <v>34365.270000000004</v>
      </c>
      <c r="C8" s="315">
        <v>1963499.0422370944</v>
      </c>
      <c r="D8" s="323">
        <f>'2013'!F45</f>
        <v>0</v>
      </c>
      <c r="E8" s="317">
        <f>'2013'!F46</f>
        <v>86524.91</v>
      </c>
      <c r="F8" s="317">
        <f>F4/H4+F5/H5</f>
        <v>4669863.151203786</v>
      </c>
      <c r="G8" s="317">
        <f>B8+C8+D8+E8+F8</f>
        <v>6754252.37344088</v>
      </c>
      <c r="H8" s="317"/>
      <c r="I8" s="317"/>
      <c r="J8" s="276"/>
      <c r="K8" s="261"/>
    </row>
    <row r="9" spans="3:11" ht="12.75">
      <c r="C9" s="235" t="s">
        <v>103</v>
      </c>
      <c r="D9" s="313">
        <f>'2012'!F48</f>
        <v>0</v>
      </c>
      <c r="E9" s="324"/>
      <c r="F9" s="324"/>
      <c r="G9" s="324"/>
      <c r="H9" s="324"/>
      <c r="I9" s="265"/>
      <c r="J9" s="261"/>
      <c r="K9" s="261"/>
    </row>
    <row r="10" spans="3:9" s="261" customFormat="1" ht="12.75">
      <c r="C10" s="276"/>
      <c r="D10" s="325"/>
      <c r="I10" s="276"/>
    </row>
    <row r="11" spans="3:7" s="261" customFormat="1" ht="12.75">
      <c r="C11" s="276"/>
      <c r="D11" s="325">
        <f>'2013'!F45</f>
        <v>0</v>
      </c>
      <c r="E11" s="276"/>
      <c r="F11" s="276"/>
      <c r="G11" s="309"/>
    </row>
    <row r="12" s="261" customFormat="1" ht="12.75">
      <c r="D12" s="325"/>
    </row>
    <row r="13" spans="4:8" s="261" customFormat="1" ht="12.75">
      <c r="D13" s="325"/>
      <c r="G13" s="326"/>
      <c r="H13" s="276"/>
    </row>
    <row r="14" s="261" customFormat="1" ht="12.75">
      <c r="D14" s="325"/>
    </row>
    <row r="15" spans="3:4" s="261" customFormat="1" ht="12.75">
      <c r="C15" s="261" t="s">
        <v>104</v>
      </c>
      <c r="D15" s="325">
        <f>D8</f>
        <v>0</v>
      </c>
    </row>
    <row r="16" s="261" customFormat="1" ht="12.75">
      <c r="D16" s="325">
        <f>D3/H3</f>
        <v>1678107.9162523896</v>
      </c>
    </row>
    <row r="17" spans="1:8" s="261" customFormat="1" ht="12.75">
      <c r="A17" s="327"/>
      <c r="B17" s="328"/>
      <c r="C17" s="328"/>
      <c r="D17" s="329">
        <f>D11-D16</f>
        <v>-1678107.9162523896</v>
      </c>
      <c r="E17" s="330"/>
      <c r="F17" s="330"/>
      <c r="G17" s="331"/>
      <c r="H17" s="324"/>
    </row>
    <row r="18" spans="1:8" s="261" customFormat="1" ht="12.75">
      <c r="A18" s="332"/>
      <c r="B18" s="333"/>
      <c r="C18" s="328"/>
      <c r="D18" s="329">
        <f>D17*0.777</f>
        <v>-1303889.8509281068</v>
      </c>
      <c r="E18" s="330"/>
      <c r="F18" s="330"/>
      <c r="G18" s="331"/>
      <c r="H18" s="322"/>
    </row>
    <row r="19" spans="1:8" s="261" customFormat="1" ht="12.75">
      <c r="A19" s="328"/>
      <c r="B19" s="333"/>
      <c r="C19" s="333" t="s">
        <v>105</v>
      </c>
      <c r="D19" s="329">
        <f>D3+D18</f>
        <v>-45308.91373881465</v>
      </c>
      <c r="E19" s="330"/>
      <c r="F19" s="330"/>
      <c r="G19" s="331"/>
      <c r="H19" s="322"/>
    </row>
    <row r="20" spans="1:8" s="261" customFormat="1" ht="12.75">
      <c r="A20" s="328"/>
      <c r="B20" s="328"/>
      <c r="C20" s="333"/>
      <c r="D20" s="333"/>
      <c r="E20" s="334"/>
      <c r="F20" s="334"/>
      <c r="G20" s="331"/>
      <c r="H20" s="276"/>
    </row>
    <row r="21" spans="1:8" s="261" customFormat="1" ht="12.75">
      <c r="A21" s="328"/>
      <c r="B21" s="328"/>
      <c r="C21" s="333"/>
      <c r="D21" s="333"/>
      <c r="E21" s="334"/>
      <c r="F21" s="334"/>
      <c r="G21" s="331"/>
      <c r="H21" s="276"/>
    </row>
    <row r="22" spans="1:8" s="261" customFormat="1" ht="12.75">
      <c r="A22" s="328"/>
      <c r="B22" s="328"/>
      <c r="C22" s="333"/>
      <c r="D22" s="333"/>
      <c r="E22" s="330"/>
      <c r="F22" s="330"/>
      <c r="G22" s="331"/>
      <c r="H22" s="322"/>
    </row>
    <row r="23" spans="1:8" s="261" customFormat="1" ht="12.75">
      <c r="A23" s="328"/>
      <c r="B23" s="328"/>
      <c r="C23" s="333"/>
      <c r="D23" s="333"/>
      <c r="E23" s="330"/>
      <c r="F23" s="330"/>
      <c r="G23" s="331"/>
      <c r="H23" s="3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G4" sqref="G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Powered by Crystal</dc:description>
  <cp:lastModifiedBy>Armine Hovhannisyan</cp:lastModifiedBy>
  <cp:lastPrinted>2014-07-24T14:00:13Z</cp:lastPrinted>
  <dcterms:created xsi:type="dcterms:W3CDTF">2008-06-11T12:18:47Z</dcterms:created>
  <dcterms:modified xsi:type="dcterms:W3CDTF">2014-07-24T14:08:15Z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1184;#ARM|b2f7d7d5-ec96-41b3-a66f-70e04c9d0355;#1109;#Budget|1c1fa43a-cb36-4844-8715-9a4cc93e1ac9;#1;#English|7f98b732-4b5b-4b70-ba90-a0eff09b5d2d;#763;#Draft|121d40a5-e62e-4d42-82e4-d6d12003de0a</vt:lpwstr>
  </property>
  <property fmtid="{D5CDD505-2E9C-101B-9397-08002B2CF9AE}" pid="6" name="_dlc_Doc">
    <vt:lpwstr>ATLASPDC-4-23849</vt:lpwstr>
  </property>
  <property fmtid="{D5CDD505-2E9C-101B-9397-08002B2CF9AE}" pid="7" name="_dlc_DocIdItemGu">
    <vt:lpwstr>5dce40c9-e7a3-45ea-9886-876d7f969f38</vt:lpwstr>
  </property>
  <property fmtid="{D5CDD505-2E9C-101B-9397-08002B2CF9AE}" pid="8" name="_dlc_DocIdU">
    <vt:lpwstr>https://info.undp.org/docs/pdc/_layouts/DocIdRedir.aspx?ID=ATLASPDC-4-23849, ATLASPDC-4-23849</vt:lpwstr>
  </property>
  <property fmtid="{D5CDD505-2E9C-101B-9397-08002B2CF9AE}" pid="9" name="UN Languag">
    <vt:lpwstr>1;#English|7f98b732-4b5b-4b70-ba90-a0eff09b5d2d</vt:lpwstr>
  </property>
  <property fmtid="{D5CDD505-2E9C-101B-9397-08002B2CF9AE}" pid="10" name="UNDPPOPPFunctionalAr">
    <vt:lpwstr>Programme and Project</vt:lpwstr>
  </property>
  <property fmtid="{D5CDD505-2E9C-101B-9397-08002B2CF9AE}" pid="11" name="UNDPCount">
    <vt:lpwstr/>
  </property>
  <property fmtid="{D5CDD505-2E9C-101B-9397-08002B2CF9AE}" pid="12" name="Atlas_x0020_Document_x0020_Ty">
    <vt:lpwstr>287;#Budget|fc549c7a-78dd-43bd-a1be-cfb989f8b34d</vt:lpwstr>
  </property>
  <property fmtid="{D5CDD505-2E9C-101B-9397-08002B2CF9AE}" pid="13" name="UNDPFocusAreasTaxHTFiel">
    <vt:lpwstr/>
  </property>
  <property fmtid="{D5CDD505-2E9C-101B-9397-08002B2CF9AE}" pid="14" name="gc6531b704974d528487414686b72f">
    <vt:lpwstr>ARM|b2f7d7d5-ec96-41b3-a66f-70e04c9d0355</vt:lpwstr>
  </property>
  <property fmtid="{D5CDD505-2E9C-101B-9397-08002B2CF9AE}" pid="15" name="Operating Uni">
    <vt:lpwstr>1184;#ARM|b2f7d7d5-ec96-41b3-a66f-70e04c9d0355</vt:lpwstr>
  </property>
  <property fmtid="{D5CDD505-2E9C-101B-9397-08002B2CF9AE}" pid="16" name="UndpUnit">
    <vt:lpwstr/>
  </property>
  <property fmtid="{D5CDD505-2E9C-101B-9397-08002B2CF9AE}" pid="17" name="UndpClassificationLev">
    <vt:lpwstr>Public</vt:lpwstr>
  </property>
  <property fmtid="{D5CDD505-2E9C-101B-9397-08002B2CF9AE}" pid="18" name="c4e2ab2cc9354bbf9064eeb465a566">
    <vt:lpwstr/>
  </property>
  <property fmtid="{D5CDD505-2E9C-101B-9397-08002B2CF9AE}" pid="19" name="UndpDocType">
    <vt:lpwstr/>
  </property>
  <property fmtid="{D5CDD505-2E9C-101B-9397-08002B2CF9AE}" pid="20" name="eRegFilingCode">
    <vt:lpwstr/>
  </property>
  <property fmtid="{D5CDD505-2E9C-101B-9397-08002B2CF9AE}" pid="21" name="Un">
    <vt:lpwstr/>
  </property>
  <property fmtid="{D5CDD505-2E9C-101B-9397-08002B2CF9AE}" pid="22" name="UnitTaxHTFiel">
    <vt:lpwstr/>
  </property>
  <property fmtid="{D5CDD505-2E9C-101B-9397-08002B2CF9AE}" pid="23" name="idff2b682fce4d0680503cd9036a32">
    <vt:lpwstr>Budget|1c1fa43a-cb36-4844-8715-9a4cc93e1ac9</vt:lpwstr>
  </property>
  <property fmtid="{D5CDD505-2E9C-101B-9397-08002B2CF9AE}" pid="24" name="b6db62fdefd74bd188b0c1cc54de5b">
    <vt:lpwstr/>
  </property>
  <property fmtid="{D5CDD505-2E9C-101B-9397-08002B2CF9AE}" pid="25" name="UNDPDocumentCatego">
    <vt:lpwstr/>
  </property>
  <property fmtid="{D5CDD505-2E9C-101B-9397-08002B2CF9AE}" pid="26" name="UNDPDocumentCategoryTaxHTFiel">
    <vt:lpwstr/>
  </property>
  <property fmtid="{D5CDD505-2E9C-101B-9397-08002B2CF9AE}" pid="27" name="UNDPFocusAre">
    <vt:lpwstr/>
  </property>
  <property fmtid="{D5CDD505-2E9C-101B-9397-08002B2CF9AE}" pid="28" name="Atlas Document Stat">
    <vt:lpwstr>763;#Draft|121d40a5-e62e-4d42-82e4-d6d12003de0a</vt:lpwstr>
  </property>
  <property fmtid="{D5CDD505-2E9C-101B-9397-08002B2CF9AE}" pid="29" name="PDC Document Catego">
    <vt:lpwstr>Project</vt:lpwstr>
  </property>
  <property fmtid="{D5CDD505-2E9C-101B-9397-08002B2CF9AE}" pid="30" name="UndpDocTypeMMTaxHTFiel">
    <vt:lpwstr/>
  </property>
  <property fmtid="{D5CDD505-2E9C-101B-9397-08002B2CF9AE}" pid="31" name="UNDPPublishedDa">
    <vt:lpwstr>2014-11-13T02:00:00Z</vt:lpwstr>
  </property>
  <property fmtid="{D5CDD505-2E9C-101B-9397-08002B2CF9AE}" pid="32" name="UNDPCountryTaxHTFiel">
    <vt:lpwstr/>
  </property>
  <property fmtid="{D5CDD505-2E9C-101B-9397-08002B2CF9AE}" pid="33" name="Atlas Document Ty">
    <vt:lpwstr>1109;#Budget|1c1fa43a-cb36-4844-8715-9a4cc93e1ac9</vt:lpwstr>
  </property>
  <property fmtid="{D5CDD505-2E9C-101B-9397-08002B2CF9AE}" pid="34" name="UndpOUCo">
    <vt:lpwstr/>
  </property>
  <property fmtid="{D5CDD505-2E9C-101B-9397-08002B2CF9AE}" pid="35" name="UndpProject">
    <vt:lpwstr>00051238</vt:lpwstr>
  </property>
  <property fmtid="{D5CDD505-2E9C-101B-9397-08002B2CF9AE}" pid="36" name="_Publish">
    <vt:lpwstr/>
  </property>
  <property fmtid="{D5CDD505-2E9C-101B-9397-08002B2CF9AE}" pid="37" name="UndpDocStat">
    <vt:lpwstr>Draft</vt:lpwstr>
  </property>
  <property fmtid="{D5CDD505-2E9C-101B-9397-08002B2CF9AE}" pid="38" name="DocumentSetDescripti">
    <vt:lpwstr/>
  </property>
  <property fmtid="{D5CDD505-2E9C-101B-9397-08002B2CF9AE}" pid="39" name="Project Numb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Armine Hovhannisyan</vt:lpwstr>
  </property>
  <property fmtid="{D5CDD505-2E9C-101B-9397-08002B2CF9AE}" pid="48" name="display_urn:schemas-microsoft-com:office:office#Auth">
    <vt:lpwstr>Armine Hovhannisyan</vt:lpwstr>
  </property>
</Properties>
</file>